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laboure/Desktop/KR Cash/"/>
    </mc:Choice>
  </mc:AlternateContent>
  <bookViews>
    <workbookView xWindow="0" yWindow="460" windowWidth="28800" windowHeight="16060" activeTab="3"/>
  </bookViews>
  <sheets>
    <sheet name="data for figure 6.1" sheetId="4" r:id="rId1"/>
    <sheet name="figure 6.1" sheetId="2" r:id="rId2"/>
    <sheet name="seigniorage" sheetId="3" r:id="rId3"/>
    <sheet name="Russia" sheetId="5" r:id="rId4"/>
    <sheet name="Denmark" sheetId="6" r:id="rId5"/>
    <sheet name="Read Me" sheetId="7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20" i="3" l="1"/>
  <c r="U21" i="3"/>
  <c r="U22" i="3"/>
  <c r="U23" i="3"/>
  <c r="U24" i="3"/>
  <c r="U25" i="3"/>
  <c r="U26" i="3"/>
  <c r="U27" i="3"/>
  <c r="U28" i="3"/>
  <c r="U29" i="3"/>
  <c r="U30" i="3"/>
  <c r="U31" i="3"/>
  <c r="D12" i="6"/>
  <c r="E12" i="6"/>
  <c r="D2" i="6"/>
  <c r="E2" i="6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E13" i="6"/>
  <c r="C2" i="5"/>
  <c r="F2" i="5"/>
  <c r="C3" i="5"/>
  <c r="F3" i="5"/>
  <c r="C4" i="5"/>
  <c r="F4" i="5"/>
  <c r="C5" i="5"/>
  <c r="F5" i="5"/>
  <c r="C6" i="5"/>
  <c r="F6" i="5"/>
  <c r="C7" i="5"/>
  <c r="F7" i="5"/>
  <c r="C8" i="5"/>
  <c r="F8" i="5"/>
  <c r="C9" i="5"/>
  <c r="F9" i="5"/>
  <c r="C10" i="5"/>
  <c r="F10" i="5"/>
  <c r="C11" i="5"/>
  <c r="F11" i="5"/>
  <c r="C12" i="5"/>
  <c r="F12" i="5"/>
  <c r="F13" i="5"/>
  <c r="T20" i="3"/>
  <c r="T21" i="3"/>
  <c r="T22" i="3"/>
  <c r="T23" i="3"/>
  <c r="T24" i="3"/>
  <c r="T25" i="3"/>
  <c r="T26" i="3"/>
  <c r="T27" i="3"/>
  <c r="T28" i="3"/>
  <c r="T29" i="3"/>
  <c r="T30" i="3"/>
  <c r="T31" i="3"/>
  <c r="S20" i="3"/>
  <c r="S21" i="3"/>
  <c r="S22" i="3"/>
  <c r="S23" i="3"/>
  <c r="S24" i="3"/>
  <c r="S25" i="3"/>
  <c r="S26" i="3"/>
  <c r="S27" i="3"/>
  <c r="S28" i="3"/>
  <c r="S29" i="3"/>
  <c r="S30" i="3"/>
  <c r="S31" i="3"/>
  <c r="R20" i="3"/>
  <c r="R21" i="3"/>
  <c r="R22" i="3"/>
  <c r="R23" i="3"/>
  <c r="R24" i="3"/>
  <c r="R25" i="3"/>
  <c r="R26" i="3"/>
  <c r="R27" i="3"/>
  <c r="R28" i="3"/>
  <c r="R29" i="3"/>
  <c r="R30" i="3"/>
  <c r="R31" i="3"/>
  <c r="Q20" i="3"/>
  <c r="Q21" i="3"/>
  <c r="Q22" i="3"/>
  <c r="Q23" i="3"/>
  <c r="Q24" i="3"/>
  <c r="Q25" i="3"/>
  <c r="Q26" i="3"/>
  <c r="Q27" i="3"/>
  <c r="Q28" i="3"/>
  <c r="Q29" i="3"/>
  <c r="Q30" i="3"/>
  <c r="Q31" i="3"/>
  <c r="P20" i="3"/>
  <c r="P21" i="3"/>
  <c r="P22" i="3"/>
  <c r="P23" i="3"/>
  <c r="P24" i="3"/>
  <c r="P25" i="3"/>
  <c r="P26" i="3"/>
  <c r="P27" i="3"/>
  <c r="P28" i="3"/>
  <c r="P29" i="3"/>
  <c r="P30" i="3"/>
  <c r="P31" i="3"/>
  <c r="O20" i="3"/>
  <c r="O21" i="3"/>
  <c r="O22" i="3"/>
  <c r="O23" i="3"/>
  <c r="O24" i="3"/>
  <c r="O25" i="3"/>
  <c r="O26" i="3"/>
  <c r="O27" i="3"/>
  <c r="O28" i="3"/>
  <c r="O29" i="3"/>
  <c r="O30" i="3"/>
  <c r="O31" i="3"/>
  <c r="N20" i="3"/>
  <c r="N21" i="3"/>
  <c r="N22" i="3"/>
  <c r="N23" i="3"/>
  <c r="N24" i="3"/>
  <c r="N25" i="3"/>
  <c r="N26" i="3"/>
  <c r="N27" i="3"/>
  <c r="N28" i="3"/>
  <c r="N29" i="3"/>
  <c r="N30" i="3"/>
  <c r="N31" i="3"/>
  <c r="M20" i="3"/>
  <c r="M21" i="3"/>
  <c r="M22" i="3"/>
  <c r="M23" i="3"/>
  <c r="M24" i="3"/>
  <c r="M25" i="3"/>
  <c r="M26" i="3"/>
  <c r="M27" i="3"/>
  <c r="M28" i="3"/>
  <c r="M29" i="3"/>
  <c r="M30" i="3"/>
  <c r="M31" i="3"/>
  <c r="L20" i="3"/>
  <c r="L21" i="3"/>
  <c r="L22" i="3"/>
  <c r="L23" i="3"/>
  <c r="L24" i="3"/>
  <c r="L25" i="3"/>
  <c r="L26" i="3"/>
  <c r="L27" i="3"/>
  <c r="L28" i="3"/>
  <c r="L29" i="3"/>
  <c r="L30" i="3"/>
  <c r="L31" i="3"/>
  <c r="K20" i="3"/>
  <c r="K21" i="3"/>
  <c r="K22" i="3"/>
  <c r="K23" i="3"/>
  <c r="K24" i="3"/>
  <c r="K25" i="3"/>
  <c r="K26" i="3"/>
  <c r="K27" i="3"/>
  <c r="K28" i="3"/>
  <c r="K29" i="3"/>
  <c r="K30" i="3"/>
  <c r="K31" i="3"/>
  <c r="J5" i="3"/>
  <c r="J4" i="3"/>
  <c r="J20" i="3"/>
  <c r="J6" i="3"/>
  <c r="J21" i="3"/>
  <c r="J7" i="3"/>
  <c r="J22" i="3"/>
  <c r="J8" i="3"/>
  <c r="J23" i="3"/>
  <c r="J9" i="3"/>
  <c r="J24" i="3"/>
  <c r="J10" i="3"/>
  <c r="J25" i="3"/>
  <c r="J11" i="3"/>
  <c r="J26" i="3"/>
  <c r="J12" i="3"/>
  <c r="J27" i="3"/>
  <c r="J13" i="3"/>
  <c r="J28" i="3"/>
  <c r="J29" i="3"/>
  <c r="J30" i="3"/>
  <c r="J31" i="3"/>
  <c r="I20" i="3"/>
  <c r="I21" i="3"/>
  <c r="I22" i="3"/>
  <c r="I23" i="3"/>
  <c r="I24" i="3"/>
  <c r="I25" i="3"/>
  <c r="I26" i="3"/>
  <c r="I27" i="3"/>
  <c r="I28" i="3"/>
  <c r="I29" i="3"/>
  <c r="I30" i="3"/>
  <c r="I31" i="3"/>
  <c r="H20" i="3"/>
  <c r="H21" i="3"/>
  <c r="H22" i="3"/>
  <c r="H23" i="3"/>
  <c r="H24" i="3"/>
  <c r="H25" i="3"/>
  <c r="H26" i="3"/>
  <c r="H27" i="3"/>
  <c r="H28" i="3"/>
  <c r="H29" i="3"/>
  <c r="H30" i="3"/>
  <c r="H31" i="3"/>
  <c r="G30" i="3"/>
  <c r="G20" i="3"/>
  <c r="G21" i="3"/>
  <c r="G22" i="3"/>
  <c r="G23" i="3"/>
  <c r="G24" i="3"/>
  <c r="G25" i="3"/>
  <c r="G26" i="3"/>
  <c r="G27" i="3"/>
  <c r="G28" i="3"/>
  <c r="G29" i="3"/>
  <c r="G31" i="3"/>
  <c r="F20" i="3"/>
  <c r="F21" i="3"/>
  <c r="F22" i="3"/>
  <c r="F23" i="3"/>
  <c r="F24" i="3"/>
  <c r="F25" i="3"/>
  <c r="F26" i="3"/>
  <c r="F27" i="3"/>
  <c r="F28" i="3"/>
  <c r="F29" i="3"/>
  <c r="F30" i="3"/>
  <c r="F31" i="3"/>
  <c r="E20" i="3"/>
  <c r="E21" i="3"/>
  <c r="E22" i="3"/>
  <c r="E23" i="3"/>
  <c r="E24" i="3"/>
  <c r="E25" i="3"/>
  <c r="E26" i="3"/>
  <c r="E27" i="3"/>
  <c r="E28" i="3"/>
  <c r="E29" i="3"/>
  <c r="E30" i="3"/>
  <c r="E31" i="3"/>
  <c r="D20" i="3"/>
  <c r="D21" i="3"/>
  <c r="D22" i="3"/>
  <c r="D23" i="3"/>
  <c r="D24" i="3"/>
  <c r="D25" i="3"/>
  <c r="D26" i="3"/>
  <c r="D27" i="3"/>
  <c r="D28" i="3"/>
  <c r="D29" i="3"/>
  <c r="D30" i="3"/>
  <c r="D31" i="3"/>
  <c r="C20" i="3"/>
  <c r="C21" i="3"/>
  <c r="C22" i="3"/>
  <c r="C23" i="3"/>
  <c r="C24" i="3"/>
  <c r="C25" i="3"/>
  <c r="C26" i="3"/>
  <c r="C27" i="3"/>
  <c r="C28" i="3"/>
  <c r="C29" i="3"/>
  <c r="C30" i="3"/>
  <c r="C31" i="3"/>
  <c r="B20" i="3"/>
  <c r="B21" i="3"/>
  <c r="B22" i="3"/>
  <c r="B23" i="3"/>
  <c r="B24" i="3"/>
  <c r="B25" i="3"/>
  <c r="B26" i="3"/>
  <c r="B27" i="3"/>
  <c r="B28" i="3"/>
  <c r="B29" i="3"/>
  <c r="B30" i="3"/>
  <c r="B31" i="3"/>
</calcChain>
</file>

<file path=xl/sharedStrings.xml><?xml version="1.0" encoding="utf-8"?>
<sst xmlns="http://schemas.openxmlformats.org/spreadsheetml/2006/main" count="185" uniqueCount="69">
  <si>
    <t>average</t>
  </si>
  <si>
    <t>Russia</t>
  </si>
  <si>
    <t>Hong Kong</t>
  </si>
  <si>
    <t>Colombia</t>
  </si>
  <si>
    <t>Turkey</t>
  </si>
  <si>
    <t>Singapore</t>
  </si>
  <si>
    <t>Taiwan</t>
  </si>
  <si>
    <t>Switzerland</t>
  </si>
  <si>
    <t>Eurozone</t>
  </si>
  <si>
    <t>Israel</t>
  </si>
  <si>
    <t>Japan</t>
  </si>
  <si>
    <t>US</t>
  </si>
  <si>
    <t>Chile</t>
  </si>
  <si>
    <t>Nigeria</t>
  </si>
  <si>
    <t>South Africa</t>
  </si>
  <si>
    <t>Australia</t>
  </si>
  <si>
    <t>UK</t>
  </si>
  <si>
    <t>Canada</t>
  </si>
  <si>
    <t>New Zealand</t>
  </si>
  <si>
    <t>Norway</t>
  </si>
  <si>
    <t>Mexico</t>
  </si>
  <si>
    <t>Sweden</t>
  </si>
  <si>
    <t>Currency outside banks</t>
  </si>
  <si>
    <t>GDP</t>
  </si>
  <si>
    <t>year</t>
  </si>
  <si>
    <t>millions NC</t>
  </si>
  <si>
    <t>millions of Euro</t>
  </si>
  <si>
    <t>HK$ million</t>
  </si>
  <si>
    <t>millions of NC</t>
  </si>
  <si>
    <t>millions of pesos</t>
  </si>
  <si>
    <t>R millions</t>
  </si>
  <si>
    <t>billions NC</t>
  </si>
  <si>
    <t>Seignorage/GDP</t>
  </si>
  <si>
    <t>MO mid year millions of rubles</t>
  </si>
  <si>
    <t>GDP millions of rubles IMF definition</t>
  </si>
  <si>
    <t>GDP(mil)</t>
    <phoneticPr fontId="2" type="noConversion"/>
  </si>
  <si>
    <t>currency(mil)</t>
    <phoneticPr fontId="2" type="noConversion"/>
  </si>
  <si>
    <t>currency growth</t>
    <phoneticPr fontId="2" type="noConversion"/>
  </si>
  <si>
    <t>currency growth/GDP</t>
    <phoneticPr fontId="2" type="noConversion"/>
  </si>
  <si>
    <t>average</t>
    <phoneticPr fontId="2" type="noConversion"/>
  </si>
  <si>
    <t>Note: Coins included</t>
    <phoneticPr fontId="2" type="noConversion"/>
  </si>
  <si>
    <t>Data Courtesy of Russian Central Bank</t>
    <phoneticPr fontId="2" type="noConversion"/>
  </si>
  <si>
    <t>Data is as available on 2017/06/29</t>
  </si>
  <si>
    <t>GDP data from  World Economic Outlook</t>
  </si>
  <si>
    <t>Denmark</t>
  </si>
  <si>
    <t>GDP is from International Monetary Fund, World Economic Outlook Database, April 2017</t>
  </si>
  <si>
    <t>Currency data is from Central Bank Sources: Updated using latest numbers for all countries except Hongkong and Denmark (where data is available as of June 2016)</t>
  </si>
  <si>
    <t>Currency Links</t>
  </si>
  <si>
    <t>http://www.stat-search.boj.or.jp/ssi/cgi-bin/famecgi2?cgi=$nme_a000_en&amp;lstSelection=MD05</t>
  </si>
  <si>
    <t>https://www.snb.ch/en/iabout/cash/id/cash_circulation</t>
  </si>
  <si>
    <t>http://sdw.ecb.europa.eu/browse.do?node=bbn4112</t>
  </si>
  <si>
    <t>https://www.fxcm.com/insights/twd-taiwan-dollar/</t>
  </si>
  <si>
    <t>http://www.banxico.org.mx/SieInternet/consultarDirectorioInternetAction.do?sector=11&amp;accion=consultarCuadro&amp;idCuadro=CF315&amp;locale=en</t>
  </si>
  <si>
    <t>http://www.boi.org.il/en/DataAndStatistics/Pages/MainPage.aspx?Level=3&amp;Sid=23&amp;SubjectType=2</t>
  </si>
  <si>
    <t>http://www.tcmb.gov.tr/wps/wcm/connect/TCMB+EN/TCMB+EN/Main+Menu/STATISTICS/Banknotes+in+Circulation</t>
  </si>
  <si>
    <t>http://banknotes.rba.gov.au/production-and-distribution/distribution/</t>
  </si>
  <si>
    <t>http://www.bankofengland.co.uk/banknotes/Pages/about/stats.aspx</t>
  </si>
  <si>
    <t>http://www.bankofcanada.ca/publications/bfs/</t>
  </si>
  <si>
    <t>http://si3.bcentral.cl/Siete/secure/cuadros/arboles.aspx</t>
  </si>
  <si>
    <t>http://www.rbnz.govt.nz/statistics/f3</t>
  </si>
  <si>
    <t>http://www.riksbank.se/en/Statistics/Statistics-on-notes-and-coins/</t>
  </si>
  <si>
    <t>http://nairametrics.com/nigeria-total-currency-in-circulation/</t>
  </si>
  <si>
    <t>http://www.norges-bank.no/en/Statistics/Statistics-on-notes-and-coins/</t>
  </si>
  <si>
    <t>http://www.banrep.gov.co/en/node/32774</t>
  </si>
  <si>
    <t>http://www.mas.gov.sg/Statistics/Currency-Statistics.aspx</t>
  </si>
  <si>
    <t>http://wwwrs.resbank.co.za/webindicators/econfindataforsa.aspx#FinancialSector</t>
  </si>
  <si>
    <t>https://www.federalreserve.gov/paymentsystems/coin_currcircvalue.htm</t>
  </si>
  <si>
    <t>GDP Link</t>
  </si>
  <si>
    <t>https://www.imf.org/external/pubs/ft/weo/2017/01/weodata/index.aspx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</si>
</sst>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Calibri (Body)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Arial"/>
      <family val="2"/>
      <charset val="204"/>
    </font>
    <font>
      <b/>
      <sz val="11"/>
      <color indexed="8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0" fontId="0" fillId="0" borderId="0" xfId="1" applyNumberFormat="1" applyFont="1" applyAlignment="1"/>
    <xf numFmtId="0" fontId="3" fillId="0" borderId="0" xfId="0" applyFont="1"/>
    <xf numFmtId="10" fontId="3" fillId="0" borderId="0" xfId="1" applyNumberFormat="1" applyFont="1" applyAlignment="1"/>
    <xf numFmtId="0" fontId="0" fillId="0" borderId="0" xfId="0" applyFill="1"/>
    <xf numFmtId="165" fontId="0" fillId="0" borderId="0" xfId="1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4" applyFill="1" applyAlignment="1" applyProtection="1"/>
  </cellXfs>
  <cellStyles count="5">
    <cellStyle name="Hyperlink" xfId="4" builtinId="8"/>
    <cellStyle name="Normal" xfId="0" builtinId="0"/>
    <cellStyle name="Normal 125" xfId="3"/>
    <cellStyle name="Percent" xfId="1" builtinId="5"/>
    <cellStyle name="Standaard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 b="1" i="0" baseline="0">
                <a:effectLst/>
                <a:latin typeface="+mn-lt"/>
              </a:rPr>
              <a:t>Figure 6.1: Seigniorage Revenue/GDP</a:t>
            </a:r>
            <a:endParaRPr lang="zh-CN" altLang="zh-CN" sz="1600">
              <a:effectLst/>
              <a:latin typeface="+mn-lt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600">
                <a:latin typeface="+mn-lt"/>
              </a:rPr>
              <a:t>2005-2016 average</a:t>
            </a:r>
            <a:endParaRPr lang="zh-CN" altLang="en-US" sz="1600">
              <a:latin typeface="+mn-lt"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21"/>
              <c:layout>
                <c:manualLayout>
                  <c:x val="-0.129887106779354"/>
                  <c:y val="-0.0024532349669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GB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for figure 6.1'!$A$2:$A$23</c:f>
              <c:strCache>
                <c:ptCount val="22"/>
                <c:pt idx="0">
                  <c:v>Russia</c:v>
                </c:pt>
                <c:pt idx="1">
                  <c:v>Hong Kong</c:v>
                </c:pt>
                <c:pt idx="2">
                  <c:v>Singapore</c:v>
                </c:pt>
                <c:pt idx="3">
                  <c:v>Turkey</c:v>
                </c:pt>
                <c:pt idx="4">
                  <c:v>Taiwan</c:v>
                </c:pt>
                <c:pt idx="5">
                  <c:v>Mexico</c:v>
                </c:pt>
                <c:pt idx="6">
                  <c:v>Eurozone</c:v>
                </c:pt>
                <c:pt idx="7">
                  <c:v>Israel</c:v>
                </c:pt>
                <c:pt idx="8">
                  <c:v>Colombia</c:v>
                </c:pt>
                <c:pt idx="9">
                  <c:v>Switzerland</c:v>
                </c:pt>
                <c:pt idx="10">
                  <c:v>Chile</c:v>
                </c:pt>
                <c:pt idx="11">
                  <c:v>South Africa</c:v>
                </c:pt>
                <c:pt idx="12">
                  <c:v>Japan</c:v>
                </c:pt>
                <c:pt idx="13">
                  <c:v>US</c:v>
                </c:pt>
                <c:pt idx="14">
                  <c:v>Nigeria</c:v>
                </c:pt>
                <c:pt idx="15">
                  <c:v>Australia</c:v>
                </c:pt>
                <c:pt idx="16">
                  <c:v>Canada</c:v>
                </c:pt>
                <c:pt idx="17">
                  <c:v>UK</c:v>
                </c:pt>
                <c:pt idx="18">
                  <c:v>New Zealand</c:v>
                </c:pt>
                <c:pt idx="19">
                  <c:v>Denmark</c:v>
                </c:pt>
                <c:pt idx="20">
                  <c:v>Norway</c:v>
                </c:pt>
                <c:pt idx="21">
                  <c:v>Sweden</c:v>
                </c:pt>
              </c:strCache>
            </c:strRef>
          </c:cat>
          <c:val>
            <c:numRef>
              <c:f>'data for figure 6.1'!$B$2:$B$23</c:f>
              <c:numCache>
                <c:formatCode>0.00%</c:formatCode>
                <c:ptCount val="22"/>
                <c:pt idx="0">
                  <c:v>0.0144487996659181</c:v>
                </c:pt>
                <c:pt idx="1">
                  <c:v>0.0103223827801087</c:v>
                </c:pt>
                <c:pt idx="2">
                  <c:v>0.00755310296573785</c:v>
                </c:pt>
                <c:pt idx="3">
                  <c:v>0.00695805482340587</c:v>
                </c:pt>
                <c:pt idx="4">
                  <c:v>0.00654865904785947</c:v>
                </c:pt>
                <c:pt idx="5">
                  <c:v>0.00648068965838095</c:v>
                </c:pt>
                <c:pt idx="6">
                  <c:v>0.00568878375675968</c:v>
                </c:pt>
                <c:pt idx="7">
                  <c:v>0.0056657479511902</c:v>
                </c:pt>
                <c:pt idx="8">
                  <c:v>0.0055589206812124</c:v>
                </c:pt>
                <c:pt idx="9">
                  <c:v>0.00555671355071439</c:v>
                </c:pt>
                <c:pt idx="10">
                  <c:v>0.00491560619805601</c:v>
                </c:pt>
                <c:pt idx="11">
                  <c:v>0.00466630995181669</c:v>
                </c:pt>
                <c:pt idx="12">
                  <c:v>0.00461017808428386</c:v>
                </c:pt>
                <c:pt idx="13">
                  <c:v>0.00406628734228792</c:v>
                </c:pt>
                <c:pt idx="14">
                  <c:v>0.00292168132041332</c:v>
                </c:pt>
                <c:pt idx="15">
                  <c:v>0.00241201077911854</c:v>
                </c:pt>
                <c:pt idx="16">
                  <c:v>0.00171865921336903</c:v>
                </c:pt>
                <c:pt idx="17">
                  <c:v>0.00154505225378165</c:v>
                </c:pt>
                <c:pt idx="18">
                  <c:v>0.00121569910057776</c:v>
                </c:pt>
                <c:pt idx="19">
                  <c:v>0.000510085866717897</c:v>
                </c:pt>
                <c:pt idx="20">
                  <c:v>0.000351244012350697</c:v>
                </c:pt>
                <c:pt idx="21">
                  <c:v>-0.000799697978122968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0E-7B46-AC7D-FA335CB7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-1653112752"/>
        <c:axId val="-1653110432"/>
      </c:barChart>
      <c:catAx>
        <c:axId val="-16531127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-1653110432"/>
        <c:crosses val="autoZero"/>
        <c:auto val="1"/>
        <c:lblAlgn val="ctr"/>
        <c:lblOffset val="100"/>
        <c:noMultiLvlLbl val="0"/>
      </c:catAx>
      <c:valAx>
        <c:axId val="-1653110432"/>
        <c:scaling>
          <c:orientation val="minMax"/>
          <c:max val="0.019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GB"/>
                </a:pPr>
                <a:r>
                  <a:rPr lang="en-US" altLang="zh-CN" sz="1000" b="0" i="0" u="none" strike="noStrike" baseline="0">
                    <a:effectLst/>
                  </a:rPr>
                  <a:t>Data Source:  International Monetary Financial Statistics and Central Bank sources.  </a:t>
                </a:r>
                <a:endParaRPr lang="zh-CN" altLang="en-US" b="0"/>
              </a:p>
            </c:rich>
          </c:tx>
          <c:layout>
            <c:manualLayout>
              <c:xMode val="edge"/>
              <c:yMode val="edge"/>
              <c:x val="0.139610809763819"/>
              <c:y val="0.915229948207811"/>
            </c:manualLayout>
          </c:layout>
          <c:overlay val="0"/>
        </c:title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n-GB"/>
            </a:pPr>
            <a:endParaRPr lang="en-US"/>
          </a:p>
        </c:txPr>
        <c:crossAx val="-1653112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676276</xdr:colOff>
      <xdr:row>30</xdr:row>
      <xdr:rowOff>33338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hyperlink" Target="http://www.bankofengland.co.uk/banknotes/Pages/about/stats.aspx" TargetMode="External"/><Relationship Id="rId20" Type="http://schemas.openxmlformats.org/officeDocument/2006/relationships/hyperlink" Target="https://www.imf.org/external/pubs/ft/weo/2017/01/weodata/index.aspx" TargetMode="External"/><Relationship Id="rId21" Type="http://schemas.openxmlformats.org/officeDocument/2006/relationships/printerSettings" Target="../printerSettings/printerSettings1.bin"/><Relationship Id="rId10" Type="http://schemas.openxmlformats.org/officeDocument/2006/relationships/hyperlink" Target="http://www.bankofcanada.ca/publications/bfs/" TargetMode="External"/><Relationship Id="rId11" Type="http://schemas.openxmlformats.org/officeDocument/2006/relationships/hyperlink" Target="http://si3.bcentral.cl/Siete/secure/cuadros/arboles.aspx" TargetMode="External"/><Relationship Id="rId12" Type="http://schemas.openxmlformats.org/officeDocument/2006/relationships/hyperlink" Target="http://www.rbnz.govt.nz/statistics/f3" TargetMode="External"/><Relationship Id="rId13" Type="http://schemas.openxmlformats.org/officeDocument/2006/relationships/hyperlink" Target="http://www.riksbank.se/en/Statistics/Statistics-on-notes-and-coins/" TargetMode="External"/><Relationship Id="rId14" Type="http://schemas.openxmlformats.org/officeDocument/2006/relationships/hyperlink" Target="http://nairametrics.com/nigeria-total-currency-in-circulation/" TargetMode="External"/><Relationship Id="rId15" Type="http://schemas.openxmlformats.org/officeDocument/2006/relationships/hyperlink" Target="http://www.norges-bank.no/en/Statistics/Statistics-on-notes-and-coins/" TargetMode="External"/><Relationship Id="rId16" Type="http://schemas.openxmlformats.org/officeDocument/2006/relationships/hyperlink" Target="http://www.banrep.gov.co/en/node/32774" TargetMode="External"/><Relationship Id="rId17" Type="http://schemas.openxmlformats.org/officeDocument/2006/relationships/hyperlink" Target="http://www.mas.gov.sg/Statistics/Currency-Statistics.aspx" TargetMode="External"/><Relationship Id="rId18" Type="http://schemas.openxmlformats.org/officeDocument/2006/relationships/hyperlink" Target="http://wwwrs.resbank.co.za/webindicators/econfindataforsa.aspx" TargetMode="External"/><Relationship Id="rId19" Type="http://schemas.openxmlformats.org/officeDocument/2006/relationships/hyperlink" Target="https://www.federalreserve.gov/paymentsystems/coin_currcircvalue.htm" TargetMode="External"/><Relationship Id="rId1" Type="http://schemas.openxmlformats.org/officeDocument/2006/relationships/hyperlink" Target="http://www.stat-search.boj.or.jp/ssi/cgi-bin/famecgi2?cgi=$nme_a000_en&amp;lstSelection=MD05" TargetMode="External"/><Relationship Id="rId2" Type="http://schemas.openxmlformats.org/officeDocument/2006/relationships/hyperlink" Target="https://www.snb.ch/en/iabout/cash/id/cash_circulation" TargetMode="External"/><Relationship Id="rId3" Type="http://schemas.openxmlformats.org/officeDocument/2006/relationships/hyperlink" Target="http://sdw.ecb.europa.eu/browse.do?node=bbn4112" TargetMode="External"/><Relationship Id="rId4" Type="http://schemas.openxmlformats.org/officeDocument/2006/relationships/hyperlink" Target="https://www.fxcm.com/insights/twd-taiwan-dollar/" TargetMode="External"/><Relationship Id="rId5" Type="http://schemas.openxmlformats.org/officeDocument/2006/relationships/hyperlink" Target="http://www.banxico.org.mx/SieInternet/consultarDirectorioInternetAction.do?sector=11&amp;accion=consultarCuadro&amp;idCuadro=CF315&amp;locale=en" TargetMode="External"/><Relationship Id="rId6" Type="http://schemas.openxmlformats.org/officeDocument/2006/relationships/hyperlink" Target="http://www.boi.org.il/en/DataAndStatistics/Pages/MainPage.aspx?Level=3&amp;Sid=23&amp;SubjectType=2" TargetMode="External"/><Relationship Id="rId7" Type="http://schemas.openxmlformats.org/officeDocument/2006/relationships/hyperlink" Target="http://www.tcmb.gov.tr/wps/wcm/connect/TCMB+EN/TCMB+EN/Main+Menu/STATISTICS/Banknotes+in+Circulation" TargetMode="External"/><Relationship Id="rId8" Type="http://schemas.openxmlformats.org/officeDocument/2006/relationships/hyperlink" Target="http://banknotes.rba.gov.au/production-and-distribution/distribu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5" sqref="A25:A27"/>
    </sheetView>
  </sheetViews>
  <sheetFormatPr baseColWidth="10" defaultColWidth="8.83203125" defaultRowHeight="15" x14ac:dyDescent="0.2"/>
  <cols>
    <col min="1" max="2" width="8.83203125" style="1"/>
  </cols>
  <sheetData>
    <row r="1" spans="1:8" x14ac:dyDescent="0.2">
      <c r="B1" s="1" t="s">
        <v>0</v>
      </c>
    </row>
    <row r="2" spans="1:8" x14ac:dyDescent="0.2">
      <c r="A2" s="1" t="s">
        <v>1</v>
      </c>
      <c r="B2" s="1">
        <v>1.4448799665918072E-2</v>
      </c>
      <c r="H2" s="1"/>
    </row>
    <row r="3" spans="1:8" x14ac:dyDescent="0.2">
      <c r="A3" s="1" t="s">
        <v>2</v>
      </c>
      <c r="B3" s="1">
        <v>1.0322382780108748E-2</v>
      </c>
      <c r="H3" s="1"/>
    </row>
    <row r="4" spans="1:8" x14ac:dyDescent="0.2">
      <c r="A4" s="1" t="s">
        <v>5</v>
      </c>
      <c r="B4" s="1">
        <v>7.5531029657378516E-3</v>
      </c>
      <c r="H4" s="1"/>
    </row>
    <row r="5" spans="1:8" x14ac:dyDescent="0.2">
      <c r="A5" s="1" t="s">
        <v>4</v>
      </c>
      <c r="B5" s="1">
        <v>6.9580548234058756E-3</v>
      </c>
      <c r="H5" s="1"/>
    </row>
    <row r="6" spans="1:8" x14ac:dyDescent="0.2">
      <c r="A6" s="1" t="s">
        <v>6</v>
      </c>
      <c r="B6" s="1">
        <v>6.5486590478594708E-3</v>
      </c>
      <c r="H6" s="1"/>
    </row>
    <row r="7" spans="1:8" x14ac:dyDescent="0.2">
      <c r="A7" s="1" t="s">
        <v>20</v>
      </c>
      <c r="B7" s="1">
        <v>6.4806896583809483E-3</v>
      </c>
      <c r="H7" s="1"/>
    </row>
    <row r="8" spans="1:8" x14ac:dyDescent="0.2">
      <c r="A8" s="1" t="s">
        <v>8</v>
      </c>
      <c r="B8" s="1">
        <v>5.6887837567596855E-3</v>
      </c>
      <c r="H8" s="1"/>
    </row>
    <row r="9" spans="1:8" x14ac:dyDescent="0.2">
      <c r="A9" s="1" t="s">
        <v>9</v>
      </c>
      <c r="B9" s="1">
        <v>5.6657479511902052E-3</v>
      </c>
      <c r="H9" s="1"/>
    </row>
    <row r="10" spans="1:8" x14ac:dyDescent="0.2">
      <c r="A10" s="1" t="s">
        <v>3</v>
      </c>
      <c r="B10" s="1">
        <v>5.5589206812123983E-3</v>
      </c>
      <c r="H10" s="1"/>
    </row>
    <row r="11" spans="1:8" x14ac:dyDescent="0.2">
      <c r="A11" s="1" t="s">
        <v>7</v>
      </c>
      <c r="B11" s="1">
        <v>5.5567135507143886E-3</v>
      </c>
      <c r="H11" s="1"/>
    </row>
    <row r="12" spans="1:8" x14ac:dyDescent="0.2">
      <c r="A12" s="1" t="s">
        <v>12</v>
      </c>
      <c r="B12" s="1">
        <v>4.9156061980560111E-3</v>
      </c>
      <c r="H12" s="1"/>
    </row>
    <row r="13" spans="1:8" x14ac:dyDescent="0.2">
      <c r="A13" s="1" t="s">
        <v>14</v>
      </c>
      <c r="B13" s="1">
        <v>4.666309951816691E-3</v>
      </c>
      <c r="H13" s="1"/>
    </row>
    <row r="14" spans="1:8" x14ac:dyDescent="0.2">
      <c r="A14" s="1" t="s">
        <v>10</v>
      </c>
      <c r="B14" s="1">
        <v>4.610178084283858E-3</v>
      </c>
      <c r="H14" s="1"/>
    </row>
    <row r="15" spans="1:8" x14ac:dyDescent="0.2">
      <c r="A15" s="1" t="s">
        <v>11</v>
      </c>
      <c r="B15" s="3">
        <v>4.0662873422879255E-3</v>
      </c>
      <c r="H15" s="1"/>
    </row>
    <row r="16" spans="1:8" x14ac:dyDescent="0.2">
      <c r="A16" s="1" t="s">
        <v>13</v>
      </c>
      <c r="B16" s="1">
        <v>2.921681320413325E-3</v>
      </c>
      <c r="H16" s="1"/>
    </row>
    <row r="17" spans="1:8" x14ac:dyDescent="0.2">
      <c r="A17" s="1" t="s">
        <v>15</v>
      </c>
      <c r="B17" s="1">
        <v>2.4120107791185414E-3</v>
      </c>
      <c r="H17" s="1"/>
    </row>
    <row r="18" spans="1:8" x14ac:dyDescent="0.2">
      <c r="A18" s="1" t="s">
        <v>17</v>
      </c>
      <c r="B18" s="1">
        <v>1.7186592133690295E-3</v>
      </c>
      <c r="H18" s="1"/>
    </row>
    <row r="19" spans="1:8" x14ac:dyDescent="0.2">
      <c r="A19" s="1" t="s">
        <v>16</v>
      </c>
      <c r="B19" s="1">
        <v>1.5450522537816481E-3</v>
      </c>
      <c r="H19" s="1"/>
    </row>
    <row r="20" spans="1:8" x14ac:dyDescent="0.2">
      <c r="A20" s="1" t="s">
        <v>18</v>
      </c>
      <c r="B20" s="1">
        <v>1.2156991005777636E-3</v>
      </c>
      <c r="H20" s="1"/>
    </row>
    <row r="21" spans="1:8" x14ac:dyDescent="0.2">
      <c r="A21" s="1" t="s">
        <v>44</v>
      </c>
      <c r="B21" s="1">
        <v>5.1008586671789707E-4</v>
      </c>
      <c r="H21" s="1"/>
    </row>
    <row r="22" spans="1:8" x14ac:dyDescent="0.2">
      <c r="A22" s="1" t="s">
        <v>19</v>
      </c>
      <c r="B22" s="1">
        <v>3.5124401235069725E-4</v>
      </c>
      <c r="H22" s="1"/>
    </row>
    <row r="23" spans="1:8" x14ac:dyDescent="0.2">
      <c r="A23" s="1" t="s">
        <v>21</v>
      </c>
      <c r="B23" s="1">
        <v>-7.996979781229684E-4</v>
      </c>
      <c r="H23" s="1"/>
    </row>
    <row r="25" spans="1:8" x14ac:dyDescent="0.2">
      <c r="A25" t="s">
        <v>42</v>
      </c>
    </row>
    <row r="26" spans="1:8" x14ac:dyDescent="0.2">
      <c r="A26" s="4" t="s">
        <v>45</v>
      </c>
    </row>
    <row r="27" spans="1:8" x14ac:dyDescent="0.2">
      <c r="A27" s="4" t="s">
        <v>46</v>
      </c>
    </row>
  </sheetData>
  <sortState ref="G2:H23">
    <sortCondition descending="1" ref="H2:H23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A34"/>
  <sheetViews>
    <sheetView workbookViewId="0">
      <selection activeCell="A32" sqref="A32"/>
    </sheetView>
  </sheetViews>
  <sheetFormatPr baseColWidth="10" defaultColWidth="8.83203125" defaultRowHeight="15" x14ac:dyDescent="0.2"/>
  <sheetData>
    <row r="32" spans="1:1" x14ac:dyDescent="0.2">
      <c r="A32" t="s">
        <v>42</v>
      </c>
    </row>
    <row r="33" spans="1:1" x14ac:dyDescent="0.2">
      <c r="A33" s="4" t="s">
        <v>45</v>
      </c>
    </row>
    <row r="34" spans="1:1" x14ac:dyDescent="0.2">
      <c r="A34" s="4" t="s">
        <v>46</v>
      </c>
    </row>
  </sheetData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workbookViewId="0">
      <selection activeCell="G39" sqref="G39"/>
    </sheetView>
  </sheetViews>
  <sheetFormatPr baseColWidth="10" defaultColWidth="8.83203125" defaultRowHeight="15" x14ac:dyDescent="0.2"/>
  <cols>
    <col min="1" max="4" width="8.83203125" style="2"/>
    <col min="5" max="5" width="9" style="2" bestFit="1" customWidth="1"/>
    <col min="6" max="8" width="8.83203125" style="2"/>
    <col min="9" max="9" width="10" style="2" bestFit="1" customWidth="1"/>
    <col min="10" max="20" width="8.83203125" style="2"/>
    <col min="21" max="21" width="11" style="2" bestFit="1" customWidth="1"/>
    <col min="22" max="42" width="8.83203125" style="2"/>
  </cols>
  <sheetData>
    <row r="1" spans="1:41" x14ac:dyDescent="0.2">
      <c r="A1" s="2" t="s">
        <v>22</v>
      </c>
      <c r="V1" s="2" t="s">
        <v>23</v>
      </c>
    </row>
    <row r="2" spans="1:41" x14ac:dyDescent="0.2">
      <c r="A2" s="2" t="s">
        <v>24</v>
      </c>
      <c r="B2" s="2" t="s">
        <v>15</v>
      </c>
      <c r="C2" s="2" t="s">
        <v>17</v>
      </c>
      <c r="D2" s="2" t="s">
        <v>12</v>
      </c>
      <c r="E2" s="2" t="s">
        <v>3</v>
      </c>
      <c r="F2" s="2" t="s">
        <v>8</v>
      </c>
      <c r="G2" s="2" t="s">
        <v>2</v>
      </c>
      <c r="H2" s="2" t="s">
        <v>9</v>
      </c>
      <c r="I2" s="2" t="s">
        <v>10</v>
      </c>
      <c r="J2" s="2" t="s">
        <v>20</v>
      </c>
      <c r="K2" s="2" t="s">
        <v>18</v>
      </c>
      <c r="L2" s="2" t="s">
        <v>13</v>
      </c>
      <c r="M2" s="2" t="s">
        <v>19</v>
      </c>
      <c r="N2" s="2" t="s">
        <v>5</v>
      </c>
      <c r="O2" s="2" t="s">
        <v>14</v>
      </c>
      <c r="P2" s="2" t="s">
        <v>21</v>
      </c>
      <c r="Q2" s="2" t="s">
        <v>7</v>
      </c>
      <c r="R2" s="2" t="s">
        <v>6</v>
      </c>
      <c r="S2" s="2" t="s">
        <v>4</v>
      </c>
      <c r="T2" s="2" t="s">
        <v>16</v>
      </c>
      <c r="U2" s="2" t="s">
        <v>11</v>
      </c>
      <c r="V2" s="2" t="s">
        <v>15</v>
      </c>
      <c r="W2" s="2" t="s">
        <v>17</v>
      </c>
      <c r="X2" s="2" t="s">
        <v>12</v>
      </c>
      <c r="Y2" s="2" t="s">
        <v>3</v>
      </c>
      <c r="Z2" s="2" t="s">
        <v>8</v>
      </c>
      <c r="AA2" s="2" t="s">
        <v>2</v>
      </c>
      <c r="AB2" s="2" t="s">
        <v>9</v>
      </c>
      <c r="AC2" s="2" t="s">
        <v>10</v>
      </c>
      <c r="AD2" s="2" t="s">
        <v>20</v>
      </c>
      <c r="AE2" s="2" t="s">
        <v>18</v>
      </c>
      <c r="AF2" s="2" t="s">
        <v>13</v>
      </c>
      <c r="AG2" s="2" t="s">
        <v>19</v>
      </c>
      <c r="AH2" s="2" t="s">
        <v>5</v>
      </c>
      <c r="AI2" s="2" t="s">
        <v>14</v>
      </c>
      <c r="AJ2" s="2" t="s">
        <v>21</v>
      </c>
      <c r="AK2" s="2" t="s">
        <v>7</v>
      </c>
      <c r="AL2" s="2" t="s">
        <v>6</v>
      </c>
      <c r="AM2" s="2" t="s">
        <v>4</v>
      </c>
      <c r="AN2" s="2" t="s">
        <v>16</v>
      </c>
      <c r="AO2" s="2" t="s">
        <v>11</v>
      </c>
    </row>
    <row r="3" spans="1:41" x14ac:dyDescent="0.2">
      <c r="B3" s="2" t="s">
        <v>25</v>
      </c>
      <c r="C3" s="2" t="s">
        <v>25</v>
      </c>
      <c r="D3" s="2" t="s">
        <v>25</v>
      </c>
      <c r="E3" s="2" t="s">
        <v>25</v>
      </c>
      <c r="F3" s="2" t="s">
        <v>26</v>
      </c>
      <c r="G3" s="2" t="s">
        <v>27</v>
      </c>
      <c r="H3" s="2" t="s">
        <v>25</v>
      </c>
      <c r="I3" s="2" t="s">
        <v>28</v>
      </c>
      <c r="J3" s="2" t="s">
        <v>29</v>
      </c>
      <c r="K3" s="2" t="s">
        <v>28</v>
      </c>
      <c r="L3" s="2" t="s">
        <v>28</v>
      </c>
      <c r="M3" s="2" t="s">
        <v>28</v>
      </c>
      <c r="N3" s="2" t="s">
        <v>28</v>
      </c>
      <c r="O3" s="2" t="s">
        <v>30</v>
      </c>
      <c r="P3" s="2" t="s">
        <v>25</v>
      </c>
      <c r="Q3" s="2" t="s">
        <v>25</v>
      </c>
      <c r="R3" s="2" t="s">
        <v>25</v>
      </c>
      <c r="S3" s="2" t="s">
        <v>25</v>
      </c>
      <c r="T3" s="2" t="s">
        <v>25</v>
      </c>
      <c r="U3" s="2" t="s">
        <v>25</v>
      </c>
      <c r="V3" s="2" t="s">
        <v>31</v>
      </c>
      <c r="W3" s="2" t="s">
        <v>31</v>
      </c>
      <c r="X3" s="2" t="s">
        <v>31</v>
      </c>
      <c r="Y3" s="2" t="s">
        <v>31</v>
      </c>
      <c r="Z3" s="2" t="s">
        <v>31</v>
      </c>
      <c r="AA3" s="2" t="s">
        <v>31</v>
      </c>
      <c r="AB3" s="2" t="s">
        <v>31</v>
      </c>
      <c r="AC3" s="2" t="s">
        <v>31</v>
      </c>
      <c r="AD3" s="2" t="s">
        <v>31</v>
      </c>
      <c r="AE3" s="2" t="s">
        <v>31</v>
      </c>
      <c r="AF3" s="2" t="s">
        <v>31</v>
      </c>
      <c r="AG3" s="2" t="s">
        <v>31</v>
      </c>
      <c r="AH3" s="2" t="s">
        <v>31</v>
      </c>
      <c r="AI3" s="2" t="s">
        <v>31</v>
      </c>
      <c r="AJ3" s="2" t="s">
        <v>31</v>
      </c>
      <c r="AK3" s="2" t="s">
        <v>31</v>
      </c>
      <c r="AL3" s="2" t="s">
        <v>31</v>
      </c>
      <c r="AM3" s="2" t="s">
        <v>31</v>
      </c>
      <c r="AN3" s="2" t="s">
        <v>31</v>
      </c>
      <c r="AO3" s="2" t="s">
        <v>31</v>
      </c>
    </row>
    <row r="4" spans="1:41" x14ac:dyDescent="0.2">
      <c r="A4" s="2">
        <v>2005</v>
      </c>
      <c r="B4" s="2">
        <v>34901</v>
      </c>
      <c r="C4" s="2">
        <v>44547</v>
      </c>
      <c r="D4" s="2">
        <v>1716600</v>
      </c>
      <c r="E4" s="2">
        <v>16308879.83502</v>
      </c>
      <c r="F4" s="2">
        <v>532738</v>
      </c>
      <c r="G4" s="2">
        <v>142307.209</v>
      </c>
      <c r="H4" s="2">
        <v>20792</v>
      </c>
      <c r="I4" s="2">
        <v>79270500</v>
      </c>
      <c r="J4" s="2">
        <f t="shared" ref="J4:J13" si="0">I4/1000</f>
        <v>79270.5</v>
      </c>
      <c r="K4" s="2">
        <v>2723</v>
      </c>
      <c r="L4" s="2">
        <v>642388.19999999995</v>
      </c>
      <c r="M4" s="2">
        <v>41381.599999999999</v>
      </c>
      <c r="N4" s="2">
        <v>14584.5</v>
      </c>
      <c r="O4" s="2">
        <v>49439</v>
      </c>
      <c r="P4" s="2">
        <v>96342.505441666668</v>
      </c>
      <c r="Q4" s="2">
        <v>34759.5</v>
      </c>
      <c r="R4" s="2">
        <v>739100</v>
      </c>
      <c r="S4" s="2">
        <v>18193.4503</v>
      </c>
      <c r="T4" s="2">
        <v>47285</v>
      </c>
      <c r="U4" s="2">
        <v>758800</v>
      </c>
      <c r="V4" s="2">
        <v>961.22699999999998</v>
      </c>
      <c r="W4" s="2">
        <v>1410.71</v>
      </c>
      <c r="X4" s="2">
        <v>68884.042000000001</v>
      </c>
      <c r="Y4" s="2">
        <v>340156</v>
      </c>
      <c r="Z4" s="2">
        <v>8316.7054000000007</v>
      </c>
      <c r="AA4" s="2">
        <v>1412.125</v>
      </c>
      <c r="AB4" s="2">
        <v>641.01199999999994</v>
      </c>
      <c r="AC4" s="2">
        <v>503903</v>
      </c>
      <c r="AD4" s="2">
        <v>9441.35</v>
      </c>
      <c r="AE4" s="2">
        <v>161.24700000000001</v>
      </c>
      <c r="AF4" s="2">
        <v>21630.656999999999</v>
      </c>
      <c r="AG4" s="2">
        <v>1988.941</v>
      </c>
      <c r="AH4" s="2">
        <v>212.07400000000001</v>
      </c>
      <c r="AI4" s="2">
        <v>1639.2539999999999</v>
      </c>
      <c r="AJ4" s="2">
        <v>2907.3519999999999</v>
      </c>
      <c r="AK4" s="2">
        <v>507.488</v>
      </c>
      <c r="AL4" s="2">
        <v>12092.254000000001</v>
      </c>
      <c r="AM4" s="2">
        <v>648.93200000000002</v>
      </c>
      <c r="AN4" s="2">
        <v>1326.66</v>
      </c>
      <c r="AO4" s="2">
        <v>13093.7</v>
      </c>
    </row>
    <row r="5" spans="1:41" x14ac:dyDescent="0.2">
      <c r="A5" s="2">
        <v>2006</v>
      </c>
      <c r="B5" s="2">
        <v>37792</v>
      </c>
      <c r="C5" s="2">
        <v>46956</v>
      </c>
      <c r="D5" s="2">
        <v>1958100</v>
      </c>
      <c r="E5" s="2">
        <v>20076520.257270001</v>
      </c>
      <c r="F5" s="2">
        <v>592122</v>
      </c>
      <c r="G5" s="2">
        <v>150230.87</v>
      </c>
      <c r="H5" s="2">
        <v>21401</v>
      </c>
      <c r="I5" s="2">
        <v>79836700</v>
      </c>
      <c r="J5" s="2">
        <f t="shared" si="0"/>
        <v>79836.7</v>
      </c>
      <c r="K5" s="2">
        <v>2859</v>
      </c>
      <c r="L5" s="2">
        <v>779254.2</v>
      </c>
      <c r="M5" s="2">
        <v>44522.8</v>
      </c>
      <c r="N5" s="2">
        <v>15284.7</v>
      </c>
      <c r="O5" s="2">
        <v>52822</v>
      </c>
      <c r="P5" s="2">
        <v>96540.705866666656</v>
      </c>
      <c r="Q5" s="2">
        <v>35636.199999999997</v>
      </c>
      <c r="R5" s="2">
        <v>766200</v>
      </c>
      <c r="S5" s="2">
        <v>24439.415699999998</v>
      </c>
      <c r="T5" s="2">
        <v>49675</v>
      </c>
      <c r="U5" s="2">
        <v>783500</v>
      </c>
      <c r="V5" s="2">
        <v>1037.616</v>
      </c>
      <c r="W5" s="2">
        <v>1486.9179999999999</v>
      </c>
      <c r="X5" s="2">
        <v>82044.441999999995</v>
      </c>
      <c r="Y5" s="2">
        <v>383898</v>
      </c>
      <c r="Z5" s="2">
        <v>8741.6756999999998</v>
      </c>
      <c r="AA5" s="2">
        <v>1503.3520000000001</v>
      </c>
      <c r="AB5" s="2">
        <v>688.47199999999998</v>
      </c>
      <c r="AC5" s="2">
        <v>506687</v>
      </c>
      <c r="AD5" s="2">
        <v>10538.115</v>
      </c>
      <c r="AE5" s="2">
        <v>168.94499999999999</v>
      </c>
      <c r="AF5" s="2">
        <v>28012.151000000002</v>
      </c>
      <c r="AG5" s="2">
        <v>2215.3119999999999</v>
      </c>
      <c r="AH5" s="2">
        <v>234.83500000000001</v>
      </c>
      <c r="AI5" s="2">
        <v>1839.4</v>
      </c>
      <c r="AJ5" s="2">
        <v>3099.0810000000001</v>
      </c>
      <c r="AK5" s="2">
        <v>538.404</v>
      </c>
      <c r="AL5" s="2">
        <v>12640.803</v>
      </c>
      <c r="AM5" s="2">
        <v>758.39099999999996</v>
      </c>
      <c r="AN5" s="2">
        <v>1403.7260000000001</v>
      </c>
      <c r="AO5" s="2">
        <v>13855.9</v>
      </c>
    </row>
    <row r="6" spans="1:41" x14ac:dyDescent="0.2">
      <c r="A6" s="2">
        <v>2007</v>
      </c>
      <c r="B6" s="2">
        <v>39988</v>
      </c>
      <c r="C6" s="2">
        <v>48784</v>
      </c>
      <c r="D6" s="2">
        <v>2210300</v>
      </c>
      <c r="E6" s="2">
        <v>22339988.361930002</v>
      </c>
      <c r="F6" s="2">
        <v>638551</v>
      </c>
      <c r="G6" s="2">
        <v>158013.092</v>
      </c>
      <c r="H6" s="2">
        <v>24619</v>
      </c>
      <c r="I6" s="2">
        <v>81277700</v>
      </c>
      <c r="J6" s="2">
        <f t="shared" si="0"/>
        <v>81277.7</v>
      </c>
      <c r="K6" s="2">
        <v>3031</v>
      </c>
      <c r="L6" s="2">
        <v>960774.41</v>
      </c>
      <c r="M6" s="2">
        <v>50439.199999999997</v>
      </c>
      <c r="N6" s="2">
        <v>16668.5</v>
      </c>
      <c r="O6" s="2">
        <v>53606</v>
      </c>
      <c r="P6" s="2">
        <v>97018.640274999998</v>
      </c>
      <c r="Q6" s="2">
        <v>35956</v>
      </c>
      <c r="R6" s="2">
        <v>769700</v>
      </c>
      <c r="S6" s="2">
        <v>25008.369500000001</v>
      </c>
      <c r="T6" s="2">
        <v>52813</v>
      </c>
      <c r="U6" s="2">
        <v>792200</v>
      </c>
      <c r="V6" s="2">
        <v>1131.605</v>
      </c>
      <c r="W6" s="2">
        <v>1565.9</v>
      </c>
      <c r="X6" s="2">
        <v>90427.773000000001</v>
      </c>
      <c r="Y6" s="2">
        <v>431072</v>
      </c>
      <c r="Z6" s="2">
        <v>9245.7738000000008</v>
      </c>
      <c r="AA6" s="2">
        <v>1650.7560000000001</v>
      </c>
      <c r="AB6" s="2">
        <v>737.66800000000001</v>
      </c>
      <c r="AC6" s="2">
        <v>512975.2</v>
      </c>
      <c r="AD6" s="2">
        <v>11403.263000000001</v>
      </c>
      <c r="AE6" s="2">
        <v>182.69200000000001</v>
      </c>
      <c r="AF6" s="2">
        <v>31863.151999999998</v>
      </c>
      <c r="AG6" s="2">
        <v>2349.8609999999999</v>
      </c>
      <c r="AH6" s="2">
        <v>271.25</v>
      </c>
      <c r="AI6" s="2">
        <v>2109.502</v>
      </c>
      <c r="AJ6" s="2">
        <v>3297.0529999999999</v>
      </c>
      <c r="AK6" s="2">
        <v>573.49400000000003</v>
      </c>
      <c r="AL6" s="2">
        <v>13407.062</v>
      </c>
      <c r="AM6" s="2">
        <v>843.178</v>
      </c>
      <c r="AN6" s="2">
        <v>1480.9559999999999</v>
      </c>
      <c r="AO6" s="2">
        <v>14477.625</v>
      </c>
    </row>
    <row r="7" spans="1:41" x14ac:dyDescent="0.2">
      <c r="A7" s="2">
        <v>2008</v>
      </c>
      <c r="B7" s="2">
        <v>45063</v>
      </c>
      <c r="C7" s="2">
        <v>51950</v>
      </c>
      <c r="D7" s="2">
        <v>2484800</v>
      </c>
      <c r="E7" s="2">
        <v>24208216.463599999</v>
      </c>
      <c r="F7" s="2">
        <v>722746</v>
      </c>
      <c r="G7" s="2">
        <v>170480.133</v>
      </c>
      <c r="H7" s="2">
        <v>29978.9</v>
      </c>
      <c r="I7" s="2">
        <v>81478300</v>
      </c>
      <c r="J7" s="2">
        <f t="shared" si="0"/>
        <v>81478.3</v>
      </c>
      <c r="K7" s="2">
        <v>3380</v>
      </c>
      <c r="L7" s="2">
        <v>1155566.8</v>
      </c>
      <c r="M7" s="2">
        <v>50413.3</v>
      </c>
      <c r="N7" s="2">
        <v>18997.400000000001</v>
      </c>
      <c r="O7" s="2">
        <v>57362</v>
      </c>
      <c r="P7" s="2">
        <v>96688.108000337495</v>
      </c>
      <c r="Q7" s="2">
        <v>37503</v>
      </c>
      <c r="R7" s="2">
        <v>830300</v>
      </c>
      <c r="S7" s="2">
        <v>29271.922399999999</v>
      </c>
      <c r="T7" s="2">
        <v>54801</v>
      </c>
      <c r="U7" s="2">
        <v>853200</v>
      </c>
      <c r="V7" s="2">
        <v>1235.299</v>
      </c>
      <c r="W7" s="2">
        <v>1645.9739999999999</v>
      </c>
      <c r="X7" s="2">
        <v>93815.502999999997</v>
      </c>
      <c r="Y7" s="2">
        <v>480087</v>
      </c>
      <c r="Z7" s="2">
        <v>9487.7217000000001</v>
      </c>
      <c r="AA7" s="2">
        <v>1707.4880000000001</v>
      </c>
      <c r="AB7" s="2">
        <v>777.73599999999999</v>
      </c>
      <c r="AC7" s="2">
        <v>501209.3</v>
      </c>
      <c r="AD7" s="2">
        <v>12256.862999999999</v>
      </c>
      <c r="AE7" s="2">
        <v>187.99700000000001</v>
      </c>
      <c r="AF7" s="2">
        <v>38196.402000000002</v>
      </c>
      <c r="AG7" s="2">
        <v>2605.3760000000002</v>
      </c>
      <c r="AH7" s="2">
        <v>271.98</v>
      </c>
      <c r="AI7" s="2">
        <v>2369.0630000000001</v>
      </c>
      <c r="AJ7" s="2">
        <v>3387.5990000000002</v>
      </c>
      <c r="AK7" s="2">
        <v>596.82399999999996</v>
      </c>
      <c r="AL7" s="2">
        <v>13150.95</v>
      </c>
      <c r="AM7" s="2">
        <v>950.53399999999999</v>
      </c>
      <c r="AN7" s="2">
        <v>1518.675</v>
      </c>
      <c r="AO7" s="2">
        <v>14718.575000000001</v>
      </c>
    </row>
    <row r="8" spans="1:41" x14ac:dyDescent="0.2">
      <c r="A8" s="2">
        <v>2009</v>
      </c>
      <c r="B8" s="2">
        <v>46056</v>
      </c>
      <c r="C8" s="2">
        <v>54264</v>
      </c>
      <c r="D8" s="2">
        <v>2754500</v>
      </c>
      <c r="E8" s="2">
        <v>25788973.304930001</v>
      </c>
      <c r="F8" s="2">
        <v>769871</v>
      </c>
      <c r="G8" s="2">
        <v>194319.11300000001</v>
      </c>
      <c r="H8" s="2">
        <v>35860</v>
      </c>
      <c r="I8" s="2">
        <v>80954200</v>
      </c>
      <c r="J8" s="2">
        <f t="shared" si="0"/>
        <v>80954.2</v>
      </c>
      <c r="K8" s="2">
        <v>3388</v>
      </c>
      <c r="L8" s="2">
        <v>1181541.93</v>
      </c>
      <c r="M8" s="2">
        <v>50355.4</v>
      </c>
      <c r="N8" s="2">
        <v>20216.5</v>
      </c>
      <c r="O8" s="2">
        <v>61784</v>
      </c>
      <c r="P8" s="2">
        <v>96555.315504096667</v>
      </c>
      <c r="Q8" s="2">
        <v>41703</v>
      </c>
      <c r="R8" s="2">
        <v>917100</v>
      </c>
      <c r="S8" s="2">
        <v>34233.280899999998</v>
      </c>
      <c r="T8" s="2">
        <v>58999</v>
      </c>
      <c r="U8" s="2">
        <v>888300</v>
      </c>
      <c r="V8" s="2">
        <v>1258.6179999999999</v>
      </c>
      <c r="W8" s="2">
        <v>1567.0070000000001</v>
      </c>
      <c r="X8" s="2">
        <v>96313.789000000004</v>
      </c>
      <c r="Y8" s="2">
        <v>504647</v>
      </c>
      <c r="Z8" s="2">
        <v>9224.5504000000001</v>
      </c>
      <c r="AA8" s="2">
        <v>1659.2449999999999</v>
      </c>
      <c r="AB8" s="2">
        <v>818.18899999999996</v>
      </c>
      <c r="AC8" s="2">
        <v>471138.6</v>
      </c>
      <c r="AD8" s="2">
        <v>12093.89</v>
      </c>
      <c r="AE8" s="2">
        <v>190.374</v>
      </c>
      <c r="AF8" s="2">
        <v>39786.457000000002</v>
      </c>
      <c r="AG8" s="2">
        <v>2429.6979999999999</v>
      </c>
      <c r="AH8" s="2">
        <v>279.858</v>
      </c>
      <c r="AI8" s="2">
        <v>2507.6770000000001</v>
      </c>
      <c r="AJ8" s="2">
        <v>3288.509</v>
      </c>
      <c r="AK8" s="2">
        <v>587.33799999999997</v>
      </c>
      <c r="AL8" s="2">
        <v>12961.656000000001</v>
      </c>
      <c r="AM8" s="2">
        <v>952.55899999999997</v>
      </c>
      <c r="AN8" s="2">
        <v>1482.144</v>
      </c>
      <c r="AO8" s="2">
        <v>14418.725</v>
      </c>
    </row>
    <row r="9" spans="1:41" x14ac:dyDescent="0.2">
      <c r="A9" s="2">
        <v>2010</v>
      </c>
      <c r="B9" s="2">
        <v>47901</v>
      </c>
      <c r="C9" s="2">
        <v>56140</v>
      </c>
      <c r="D9" s="2">
        <v>3209200</v>
      </c>
      <c r="E9" s="2">
        <v>29769494.907389998</v>
      </c>
      <c r="F9" s="2">
        <v>808562</v>
      </c>
      <c r="G9" s="2">
        <v>218805.609</v>
      </c>
      <c r="H9" s="2">
        <v>38578</v>
      </c>
      <c r="I9" s="2">
        <v>82314300</v>
      </c>
      <c r="J9" s="2">
        <f t="shared" si="0"/>
        <v>82314.3</v>
      </c>
      <c r="K9" s="2">
        <v>3525</v>
      </c>
      <c r="L9" s="2">
        <v>1378134.43</v>
      </c>
      <c r="M9" s="2">
        <v>50449.599999999999</v>
      </c>
      <c r="N9" s="2">
        <v>22299.5</v>
      </c>
      <c r="O9" s="2">
        <v>65079</v>
      </c>
      <c r="P9" s="2">
        <v>95451.862166666659</v>
      </c>
      <c r="Q9" s="2">
        <v>43769</v>
      </c>
      <c r="R9" s="2">
        <v>1001900</v>
      </c>
      <c r="S9" s="2">
        <v>44346.900399999999</v>
      </c>
      <c r="T9" s="2">
        <v>60933</v>
      </c>
      <c r="U9" s="2">
        <v>942000</v>
      </c>
      <c r="V9" s="2">
        <v>1357.2190000000001</v>
      </c>
      <c r="W9" s="2">
        <v>1662.7570000000001</v>
      </c>
      <c r="X9" s="2">
        <v>110868.33</v>
      </c>
      <c r="Y9" s="2">
        <v>544924</v>
      </c>
      <c r="Z9" s="2">
        <v>9479.4030999999995</v>
      </c>
      <c r="AA9" s="2">
        <v>1776.3320000000001</v>
      </c>
      <c r="AB9" s="2">
        <v>876.12900000000002</v>
      </c>
      <c r="AC9" s="2">
        <v>482676.9</v>
      </c>
      <c r="AD9" s="2">
        <v>13282.061</v>
      </c>
      <c r="AE9" s="2">
        <v>199.90799999999999</v>
      </c>
      <c r="AF9" s="2">
        <v>55469.35</v>
      </c>
      <c r="AG9" s="2">
        <v>2590.0889999999999</v>
      </c>
      <c r="AH9" s="2">
        <v>322.36099999999999</v>
      </c>
      <c r="AI9" s="2">
        <v>2748.0079999999998</v>
      </c>
      <c r="AJ9" s="2">
        <v>3519.9940000000001</v>
      </c>
      <c r="AK9" s="2">
        <v>605.68200000000002</v>
      </c>
      <c r="AL9" s="2">
        <v>14119.213</v>
      </c>
      <c r="AM9" s="2">
        <v>1098.799</v>
      </c>
      <c r="AN9" s="2">
        <v>1558.365</v>
      </c>
      <c r="AO9" s="2">
        <v>14964.4</v>
      </c>
    </row>
    <row r="10" spans="1:41" x14ac:dyDescent="0.2">
      <c r="A10" s="2">
        <v>2011</v>
      </c>
      <c r="B10" s="2">
        <v>50804</v>
      </c>
      <c r="C10" s="2">
        <v>58733</v>
      </c>
      <c r="D10" s="2">
        <v>3646900</v>
      </c>
      <c r="E10" s="2">
        <v>33399114.550860003</v>
      </c>
      <c r="F10" s="2">
        <v>857482</v>
      </c>
      <c r="G10" s="2">
        <v>248301.56899999999</v>
      </c>
      <c r="H10" s="2">
        <v>43013.4</v>
      </c>
      <c r="I10" s="2">
        <v>83996800</v>
      </c>
      <c r="J10" s="2">
        <f t="shared" si="0"/>
        <v>83996.800000000003</v>
      </c>
      <c r="K10" s="2">
        <v>3718</v>
      </c>
      <c r="L10" s="2">
        <v>1566046.44</v>
      </c>
      <c r="M10" s="2">
        <v>50314.8</v>
      </c>
      <c r="N10" s="2">
        <v>24690.3</v>
      </c>
      <c r="O10" s="2">
        <v>75398</v>
      </c>
      <c r="P10" s="2">
        <v>90670.583333333328</v>
      </c>
      <c r="Q10" s="2">
        <v>47090</v>
      </c>
      <c r="R10" s="2">
        <v>1107600</v>
      </c>
      <c r="S10" s="2">
        <v>49505.734799999998</v>
      </c>
      <c r="T10" s="2">
        <v>64078</v>
      </c>
      <c r="U10" s="2">
        <v>1034500</v>
      </c>
      <c r="V10" s="2">
        <v>1454.143</v>
      </c>
      <c r="W10" s="2">
        <v>1770.0139999999999</v>
      </c>
      <c r="X10" s="2">
        <v>121231.538</v>
      </c>
      <c r="Y10" s="2">
        <v>621615</v>
      </c>
      <c r="Z10" s="2">
        <v>9748.0355</v>
      </c>
      <c r="AA10" s="2">
        <v>1934.43</v>
      </c>
      <c r="AB10" s="2">
        <v>936.61900000000003</v>
      </c>
      <c r="AC10" s="2">
        <v>471578.7</v>
      </c>
      <c r="AD10" s="2">
        <v>14550.013999999999</v>
      </c>
      <c r="AE10" s="2">
        <v>208.50399999999999</v>
      </c>
      <c r="AF10" s="2">
        <v>63713.360999999997</v>
      </c>
      <c r="AG10" s="2">
        <v>2791.973</v>
      </c>
      <c r="AH10" s="2">
        <v>346.35399999999998</v>
      </c>
      <c r="AI10" s="2">
        <v>3024.951</v>
      </c>
      <c r="AJ10" s="2">
        <v>3656.5770000000002</v>
      </c>
      <c r="AK10" s="2">
        <v>618.55999999999995</v>
      </c>
      <c r="AL10" s="2">
        <v>14312.2</v>
      </c>
      <c r="AM10" s="2">
        <v>1297.713</v>
      </c>
      <c r="AN10" s="2">
        <v>1617.6769999999999</v>
      </c>
      <c r="AO10" s="2">
        <v>15517.924999999999</v>
      </c>
    </row>
    <row r="11" spans="1:41" x14ac:dyDescent="0.2">
      <c r="A11" s="2">
        <v>2012</v>
      </c>
      <c r="B11" s="2">
        <v>53743</v>
      </c>
      <c r="C11" s="2">
        <v>61493</v>
      </c>
      <c r="D11" s="2">
        <v>4199081</v>
      </c>
      <c r="E11" s="2">
        <v>34698522.306809999</v>
      </c>
      <c r="F11" s="2">
        <v>876787</v>
      </c>
      <c r="G11" s="2">
        <v>281864.609</v>
      </c>
      <c r="H11" s="2">
        <v>48538.8</v>
      </c>
      <c r="I11" s="2">
        <v>86653300</v>
      </c>
      <c r="J11" s="2">
        <f t="shared" si="0"/>
        <v>86653.3</v>
      </c>
      <c r="K11" s="2">
        <v>3868</v>
      </c>
      <c r="L11" s="2">
        <v>1631717.16</v>
      </c>
      <c r="M11" s="2">
        <v>51178.400000000001</v>
      </c>
      <c r="N11" s="2">
        <v>26361.3</v>
      </c>
      <c r="O11" s="2">
        <v>81042</v>
      </c>
      <c r="P11" s="2">
        <v>86815.5</v>
      </c>
      <c r="Q11" s="2">
        <v>56309</v>
      </c>
      <c r="R11" s="2">
        <v>1203400</v>
      </c>
      <c r="S11" s="2">
        <v>53069.688099999999</v>
      </c>
      <c r="T11" s="2">
        <v>66948</v>
      </c>
      <c r="U11" s="2">
        <v>1127100</v>
      </c>
      <c r="V11" s="2">
        <v>1502.075</v>
      </c>
      <c r="W11" s="2">
        <v>1831.2280000000001</v>
      </c>
      <c r="X11" s="2">
        <v>128985.674</v>
      </c>
      <c r="Y11" s="2">
        <v>664473</v>
      </c>
      <c r="Z11" s="2">
        <v>9790.0424999999996</v>
      </c>
      <c r="AA11" s="2">
        <v>2037.059</v>
      </c>
      <c r="AB11" s="2">
        <v>1001.044</v>
      </c>
      <c r="AC11" s="2">
        <v>475331.6</v>
      </c>
      <c r="AD11" s="2">
        <v>15626.906999999999</v>
      </c>
      <c r="AE11" s="2">
        <v>213.72399999999999</v>
      </c>
      <c r="AF11" s="2">
        <v>72599.630999999994</v>
      </c>
      <c r="AG11" s="2">
        <v>2965.2069999999999</v>
      </c>
      <c r="AH11" s="2">
        <v>362.33300000000003</v>
      </c>
      <c r="AI11" s="2">
        <v>3262.5450000000001</v>
      </c>
      <c r="AJ11" s="2">
        <v>3684.8</v>
      </c>
      <c r="AK11" s="2">
        <v>623.77099999999996</v>
      </c>
      <c r="AL11" s="2">
        <v>14686.916999999999</v>
      </c>
      <c r="AM11" s="2">
        <v>1416.798</v>
      </c>
      <c r="AN11" s="2">
        <v>1655.384</v>
      </c>
      <c r="AO11" s="2">
        <v>16155.25</v>
      </c>
    </row>
    <row r="12" spans="1:41" x14ac:dyDescent="0.2">
      <c r="A12" s="2">
        <v>2013</v>
      </c>
      <c r="B12" s="2">
        <v>57636</v>
      </c>
      <c r="C12" s="2">
        <v>64758</v>
      </c>
      <c r="D12" s="2">
        <v>4693221</v>
      </c>
      <c r="E12" s="2">
        <v>39488450.941980004</v>
      </c>
      <c r="F12" s="2">
        <v>921221</v>
      </c>
      <c r="G12" s="2">
        <v>313878.92599999998</v>
      </c>
      <c r="H12" s="2">
        <v>50679.8</v>
      </c>
      <c r="I12" s="2">
        <v>90143100</v>
      </c>
      <c r="J12" s="2">
        <f t="shared" si="0"/>
        <v>90143.1</v>
      </c>
      <c r="K12" s="2">
        <v>4228</v>
      </c>
      <c r="L12" s="2">
        <v>1776413.12</v>
      </c>
      <c r="M12" s="2">
        <v>49762.400000000001</v>
      </c>
      <c r="N12" s="2">
        <v>28851.599999999999</v>
      </c>
      <c r="O12" s="2">
        <v>87014</v>
      </c>
      <c r="P12" s="2">
        <v>84372.80720416666</v>
      </c>
      <c r="Q12" s="2">
        <v>63144.833330000001</v>
      </c>
      <c r="R12" s="2">
        <v>1323700</v>
      </c>
      <c r="S12" s="2">
        <v>66225.433600000004</v>
      </c>
      <c r="T12" s="2">
        <v>70111</v>
      </c>
      <c r="U12" s="2">
        <v>1198300</v>
      </c>
      <c r="V12" s="2">
        <v>1550.883</v>
      </c>
      <c r="W12" s="2">
        <v>1893.759</v>
      </c>
      <c r="X12" s="2">
        <v>137032.39300000001</v>
      </c>
      <c r="Y12" s="2">
        <v>710257</v>
      </c>
      <c r="Z12" s="2">
        <v>9872.3804</v>
      </c>
      <c r="AA12" s="2">
        <v>2138.66</v>
      </c>
      <c r="AB12" s="2">
        <v>1055.828</v>
      </c>
      <c r="AC12" s="2">
        <v>480130.5</v>
      </c>
      <c r="AD12" s="2">
        <v>16116.42</v>
      </c>
      <c r="AE12" s="2">
        <v>225.233</v>
      </c>
      <c r="AF12" s="2">
        <v>81009.964999999997</v>
      </c>
      <c r="AG12" s="2">
        <v>3068.8009999999999</v>
      </c>
      <c r="AH12" s="2">
        <v>378.2</v>
      </c>
      <c r="AI12" s="2">
        <v>3534.3270000000002</v>
      </c>
      <c r="AJ12" s="2">
        <v>3775.0160000000001</v>
      </c>
      <c r="AK12" s="2">
        <v>635.08500000000004</v>
      </c>
      <c r="AL12" s="2">
        <v>15221.200999999999</v>
      </c>
      <c r="AM12" s="2">
        <v>1567.289</v>
      </c>
      <c r="AN12" s="2">
        <v>1713.1220000000001</v>
      </c>
      <c r="AO12" s="2">
        <v>16663.150000000001</v>
      </c>
    </row>
    <row r="13" spans="1:41" x14ac:dyDescent="0.2">
      <c r="A13" s="2">
        <v>2014</v>
      </c>
      <c r="B13" s="2">
        <v>61700</v>
      </c>
      <c r="C13" s="2">
        <v>68325</v>
      </c>
      <c r="D13" s="2">
        <v>5160604</v>
      </c>
      <c r="E13" s="2">
        <v>45328400.055890001</v>
      </c>
      <c r="F13" s="2">
        <v>980634</v>
      </c>
      <c r="G13" s="2">
        <v>333766</v>
      </c>
      <c r="H13" s="2">
        <v>56622.3</v>
      </c>
      <c r="I13" s="2">
        <v>93081700</v>
      </c>
      <c r="J13" s="2">
        <f t="shared" si="0"/>
        <v>93081.7</v>
      </c>
      <c r="K13" s="2">
        <v>4545</v>
      </c>
      <c r="L13" s="2">
        <v>1797978.87</v>
      </c>
      <c r="M13" s="2">
        <v>49352.3</v>
      </c>
      <c r="N13" s="2">
        <v>31506.9</v>
      </c>
      <c r="O13" s="2">
        <v>94193</v>
      </c>
      <c r="P13" s="2">
        <v>78164.3590313725</v>
      </c>
      <c r="Q13" s="2">
        <v>66402.333329999994</v>
      </c>
      <c r="R13" s="2">
        <v>1453800</v>
      </c>
      <c r="S13" s="2">
        <v>75393.478000000003</v>
      </c>
      <c r="T13" s="2">
        <v>72362</v>
      </c>
      <c r="U13" s="2">
        <v>1299100</v>
      </c>
      <c r="V13" s="2">
        <v>1600.5029999999999</v>
      </c>
      <c r="W13" s="2">
        <v>1974.825</v>
      </c>
      <c r="X13" s="2">
        <v>147165.717</v>
      </c>
      <c r="Y13" s="2">
        <v>756152</v>
      </c>
      <c r="Z13" s="2">
        <v>10074.57</v>
      </c>
      <c r="AA13" s="2">
        <v>2255.6350000000002</v>
      </c>
      <c r="AB13" s="2">
        <v>1093.674</v>
      </c>
      <c r="AC13" s="2">
        <v>487596.79999999999</v>
      </c>
      <c r="AD13" s="2">
        <v>17161.370999999999</v>
      </c>
      <c r="AE13" s="2">
        <v>237.767</v>
      </c>
      <c r="AF13" s="2">
        <v>90136.986000000004</v>
      </c>
      <c r="AG13" s="2">
        <v>3149.6819999999998</v>
      </c>
      <c r="AH13" s="2">
        <v>390.089</v>
      </c>
      <c r="AI13" s="2">
        <v>3796.46</v>
      </c>
      <c r="AJ13" s="2">
        <v>3914.7040000000002</v>
      </c>
      <c r="AK13" s="2">
        <v>644.83500000000004</v>
      </c>
      <c r="AL13" s="2">
        <v>16084.003000000001</v>
      </c>
      <c r="AM13" s="2">
        <v>1747.3620000000001</v>
      </c>
      <c r="AN13" s="2">
        <v>1791.934</v>
      </c>
      <c r="AO13" s="2">
        <v>17348.075000000001</v>
      </c>
    </row>
    <row r="14" spans="1:41" x14ac:dyDescent="0.2">
      <c r="A14" s="2">
        <v>2015</v>
      </c>
      <c r="B14" s="2">
        <v>67461</v>
      </c>
      <c r="C14" s="2">
        <v>74608</v>
      </c>
      <c r="D14" s="2">
        <v>5669720</v>
      </c>
      <c r="E14" s="2">
        <v>54083987.741609998</v>
      </c>
      <c r="F14" s="2">
        <v>1048927</v>
      </c>
      <c r="G14" s="2">
        <v>341709</v>
      </c>
      <c r="H14" s="2">
        <v>64348.1</v>
      </c>
      <c r="I14" s="2">
        <v>98429900</v>
      </c>
      <c r="J14" s="2">
        <v>108810.62639999999</v>
      </c>
      <c r="K14" s="2">
        <v>5127</v>
      </c>
      <c r="L14" s="2">
        <v>1574525.32</v>
      </c>
      <c r="M14" s="2">
        <v>50067.7</v>
      </c>
      <c r="N14" s="2">
        <v>34042.300000000003</v>
      </c>
      <c r="O14" s="2">
        <v>125136</v>
      </c>
      <c r="P14" s="2">
        <v>74874</v>
      </c>
      <c r="Q14" s="2">
        <v>71275</v>
      </c>
      <c r="R14" s="2">
        <v>1565200</v>
      </c>
      <c r="S14" s="2">
        <v>91851.926999999996</v>
      </c>
      <c r="T14" s="2">
        <v>75838</v>
      </c>
      <c r="U14" s="2">
        <v>1380000</v>
      </c>
      <c r="V14" s="2">
        <v>1633.9169999999999</v>
      </c>
      <c r="W14" s="2">
        <v>1986.193</v>
      </c>
      <c r="X14" s="2">
        <v>158637</v>
      </c>
      <c r="Y14" s="2">
        <v>799312</v>
      </c>
      <c r="Z14" s="2">
        <v>10459.376</v>
      </c>
      <c r="AA14" s="2">
        <v>2398.4079999999999</v>
      </c>
      <c r="AB14" s="2">
        <v>1163.769</v>
      </c>
      <c r="AC14" s="2">
        <v>530465.69999999995</v>
      </c>
      <c r="AD14" s="2">
        <v>18241.982</v>
      </c>
      <c r="AE14" s="2">
        <v>247.41300000000001</v>
      </c>
      <c r="AF14" s="2">
        <v>95177.736000000004</v>
      </c>
      <c r="AG14" s="2">
        <v>3117.4340000000002</v>
      </c>
      <c r="AH14" s="2">
        <v>408.09699999999998</v>
      </c>
      <c r="AI14" s="2">
        <v>4013.5920000000001</v>
      </c>
      <c r="AJ14" s="2">
        <v>4181.1030000000001</v>
      </c>
      <c r="AK14" s="2">
        <v>645.42700000000002</v>
      </c>
      <c r="AL14" s="2">
        <v>16759.016</v>
      </c>
      <c r="AM14" s="2">
        <v>2337.5300000000002</v>
      </c>
      <c r="AN14" s="2">
        <v>1872.7139999999999</v>
      </c>
      <c r="AO14" s="2">
        <v>18036.650000000001</v>
      </c>
    </row>
    <row r="15" spans="1:41" x14ac:dyDescent="0.2">
      <c r="A15" s="2">
        <v>2016</v>
      </c>
      <c r="B15" s="2">
        <v>70209</v>
      </c>
      <c r="C15" s="2">
        <v>77342</v>
      </c>
      <c r="D15" s="2">
        <v>8470704</v>
      </c>
      <c r="E15" s="2">
        <v>48409190</v>
      </c>
      <c r="F15" s="2">
        <v>1126126</v>
      </c>
      <c r="G15" s="2">
        <v>351292</v>
      </c>
      <c r="H15" s="2">
        <v>79193.509999999995</v>
      </c>
      <c r="I15" s="2">
        <v>104245100</v>
      </c>
      <c r="J15" s="2">
        <v>1374296</v>
      </c>
      <c r="K15" s="2">
        <v>5526.3729999999996</v>
      </c>
      <c r="L15" s="2">
        <v>1897917</v>
      </c>
      <c r="M15" s="2">
        <v>49241.3</v>
      </c>
      <c r="N15" s="2">
        <v>42507.93</v>
      </c>
      <c r="O15" s="2">
        <v>230474</v>
      </c>
      <c r="P15" s="2">
        <v>62400</v>
      </c>
      <c r="Q15" s="2">
        <v>72255.021729999993</v>
      </c>
      <c r="R15" s="2">
        <v>1800000</v>
      </c>
      <c r="S15" s="2">
        <v>122881.4782025</v>
      </c>
      <c r="T15" s="2">
        <v>73198</v>
      </c>
      <c r="U15" s="2">
        <v>1463400</v>
      </c>
      <c r="V15" s="2">
        <v>1692.4280000000001</v>
      </c>
      <c r="W15" s="2">
        <v>2026.8330000000001</v>
      </c>
      <c r="X15" s="2">
        <v>167221</v>
      </c>
      <c r="Y15" s="2">
        <v>862675</v>
      </c>
      <c r="Z15" s="2">
        <v>10740.109</v>
      </c>
      <c r="AA15" s="2">
        <v>2489.1089999999999</v>
      </c>
      <c r="AB15" s="2">
        <v>1222.7829999999999</v>
      </c>
      <c r="AC15" s="2">
        <v>537289.4</v>
      </c>
      <c r="AD15" s="2">
        <v>19522.651999999998</v>
      </c>
      <c r="AE15" s="2">
        <v>261.12</v>
      </c>
      <c r="AF15" s="2">
        <v>102704.409</v>
      </c>
      <c r="AG15" s="2">
        <v>3111.7739999999999</v>
      </c>
      <c r="AH15" s="2">
        <v>410.27199999999999</v>
      </c>
      <c r="AI15" s="2">
        <v>4327.5609999999997</v>
      </c>
      <c r="AJ15" s="2">
        <v>4378.5780000000004</v>
      </c>
      <c r="AK15" s="2">
        <v>650.11</v>
      </c>
      <c r="AL15" s="2">
        <v>17085.543000000001</v>
      </c>
      <c r="AM15" s="2">
        <v>2590.5169999999998</v>
      </c>
      <c r="AN15" s="2">
        <v>1939.6369999999999</v>
      </c>
      <c r="AO15" s="2">
        <v>18569.099999999999</v>
      </c>
    </row>
    <row r="18" spans="1:42" x14ac:dyDescent="0.2">
      <c r="B18" s="2" t="s">
        <v>32</v>
      </c>
    </row>
    <row r="19" spans="1:42" x14ac:dyDescent="0.2">
      <c r="B19" s="2" t="s">
        <v>15</v>
      </c>
      <c r="C19" s="2" t="s">
        <v>17</v>
      </c>
      <c r="D19" s="2" t="s">
        <v>12</v>
      </c>
      <c r="E19" s="2" t="s">
        <v>3</v>
      </c>
      <c r="F19" s="2" t="s">
        <v>8</v>
      </c>
      <c r="G19" s="2" t="s">
        <v>2</v>
      </c>
      <c r="H19" s="2" t="s">
        <v>9</v>
      </c>
      <c r="I19" s="2" t="s">
        <v>10</v>
      </c>
      <c r="J19" s="2" t="s">
        <v>20</v>
      </c>
      <c r="K19" s="2" t="s">
        <v>18</v>
      </c>
      <c r="L19" s="2" t="s">
        <v>13</v>
      </c>
      <c r="M19" s="2" t="s">
        <v>19</v>
      </c>
      <c r="N19" s="2" t="s">
        <v>5</v>
      </c>
      <c r="O19" s="2" t="s">
        <v>14</v>
      </c>
      <c r="P19" s="2" t="s">
        <v>21</v>
      </c>
      <c r="Q19" s="2" t="s">
        <v>7</v>
      </c>
      <c r="R19" s="2" t="s">
        <v>6</v>
      </c>
      <c r="S19" s="2" t="s">
        <v>4</v>
      </c>
      <c r="T19" s="2" t="s">
        <v>16</v>
      </c>
      <c r="U19" s="2" t="s">
        <v>11</v>
      </c>
    </row>
    <row r="20" spans="1:42" x14ac:dyDescent="0.2">
      <c r="A20" s="2">
        <v>2005</v>
      </c>
      <c r="B20" s="2">
        <f t="shared" ref="B20:B28" si="1">(B5-B4)/1000/V4</f>
        <v>3.0076142264002154E-3</v>
      </c>
      <c r="C20" s="2">
        <f t="shared" ref="C20:C28" si="2">(C5-C4)/1000/W4</f>
        <v>1.7076507574200223E-3</v>
      </c>
      <c r="D20" s="2">
        <f t="shared" ref="D20:D28" si="3">(D5-D4)/1000/X4</f>
        <v>3.5058918290538175E-3</v>
      </c>
      <c r="E20" s="2">
        <f t="shared" ref="E20:E28" si="4">(E5-E4)/1000/Y4</f>
        <v>1.1076213332265199E-2</v>
      </c>
      <c r="F20" s="2">
        <f t="shared" ref="F20:F28" si="5">(F5-F4)/1000/Z4</f>
        <v>7.1403274666913168E-3</v>
      </c>
      <c r="G20" s="2">
        <f t="shared" ref="G20:G28" si="6">(G5-G4)/1000/AA4</f>
        <v>5.611161193237138E-3</v>
      </c>
      <c r="H20" s="2">
        <f t="shared" ref="H20:H28" si="7">(H5-H4)/1000/AB4</f>
        <v>9.5006021728142383E-4</v>
      </c>
      <c r="I20" s="2">
        <f t="shared" ref="I20:I28" si="8">(I5-I4)/1000/AC4</f>
        <v>1.1236289523975846E-3</v>
      </c>
      <c r="J20" s="2">
        <f t="shared" ref="J20:J28" si="9">(J5-J4)/1000/AD4</f>
        <v>5.9970237307164442E-5</v>
      </c>
      <c r="K20" s="2">
        <f t="shared" ref="K20:K28" si="10">(K5-K4)/1000/AE4</f>
        <v>8.4342654436981776E-4</v>
      </c>
      <c r="L20" s="2">
        <f t="shared" ref="L20:L28" si="11">(L5-L4)/1000/AF4</f>
        <v>6.3274083630469489E-3</v>
      </c>
      <c r="M20" s="2">
        <f t="shared" ref="M20:M29" si="12">(M5-M4)/1000/AG4</f>
        <v>1.5793329213888217E-3</v>
      </c>
      <c r="N20" s="2">
        <f t="shared" ref="N20:N28" si="13">(N5-N4)/1000/AH4</f>
        <v>3.3016777162688526E-3</v>
      </c>
      <c r="O20" s="2">
        <f t="shared" ref="O20:O28" si="14">(O5-O4)/1000/AI4</f>
        <v>2.0637436297242526E-3</v>
      </c>
      <c r="P20" s="2">
        <f t="shared" ref="P20:P28" si="15">(P5-P4)/1000/AJ4</f>
        <v>6.8172145994013859E-5</v>
      </c>
      <c r="Q20" s="2">
        <f t="shared" ref="Q20:Q28" si="16">(Q5-Q4)/1000/AK4</f>
        <v>1.7275285326943633E-3</v>
      </c>
      <c r="R20" s="2">
        <f t="shared" ref="R20:R28" si="17">(R5-R4)/1000/AL4</f>
        <v>2.2411040985410992E-3</v>
      </c>
      <c r="S20" s="2">
        <f t="shared" ref="S20:S28" si="18">(S5-S4)/1000/AM4</f>
        <v>9.6249921409330991E-3</v>
      </c>
      <c r="T20" s="2">
        <f t="shared" ref="T20:T28" si="19">(T5-T4)/1000/AN4</f>
        <v>1.8015165905356308E-3</v>
      </c>
      <c r="U20" s="2">
        <f t="shared" ref="U20:U30" si="20">(U5-U4)/1000/AO4</f>
        <v>1.8864033848339276E-3</v>
      </c>
    </row>
    <row r="21" spans="1:42" x14ac:dyDescent="0.2">
      <c r="A21" s="2">
        <v>2006</v>
      </c>
      <c r="B21" s="2">
        <f t="shared" si="1"/>
        <v>2.1163898783364945E-3</v>
      </c>
      <c r="C21" s="2">
        <f t="shared" si="2"/>
        <v>1.2293885742186187E-3</v>
      </c>
      <c r="D21" s="2">
        <f t="shared" si="3"/>
        <v>3.073943753557371E-3</v>
      </c>
      <c r="E21" s="2">
        <f t="shared" si="4"/>
        <v>5.8960143180219766E-3</v>
      </c>
      <c r="F21" s="2">
        <f t="shared" si="5"/>
        <v>5.3112242541781783E-3</v>
      </c>
      <c r="G21" s="2">
        <f t="shared" si="6"/>
        <v>5.1765800690723182E-3</v>
      </c>
      <c r="H21" s="2">
        <f t="shared" si="7"/>
        <v>4.6741189184164355E-3</v>
      </c>
      <c r="I21" s="2">
        <f t="shared" si="8"/>
        <v>2.8439648145699415E-3</v>
      </c>
      <c r="J21" s="2">
        <f t="shared" si="9"/>
        <v>1.3674172278438791E-4</v>
      </c>
      <c r="K21" s="2">
        <f t="shared" si="10"/>
        <v>1.0180828080144425E-3</v>
      </c>
      <c r="L21" s="2">
        <f t="shared" si="11"/>
        <v>6.4800525314889267E-3</v>
      </c>
      <c r="M21" s="2">
        <f t="shared" si="12"/>
        <v>2.670684761333841E-3</v>
      </c>
      <c r="N21" s="2">
        <f t="shared" si="13"/>
        <v>5.8926480294674947E-3</v>
      </c>
      <c r="O21" s="2">
        <f t="shared" si="14"/>
        <v>4.2622594324236162E-4</v>
      </c>
      <c r="P21" s="2">
        <f t="shared" si="15"/>
        <v>1.5421810799180199E-4</v>
      </c>
      <c r="Q21" s="2">
        <f t="shared" si="16"/>
        <v>5.9397775648026936E-4</v>
      </c>
      <c r="R21" s="2">
        <f t="shared" si="17"/>
        <v>2.768811443386943E-4</v>
      </c>
      <c r="S21" s="2">
        <f t="shared" si="18"/>
        <v>7.5021169818735058E-4</v>
      </c>
      <c r="T21" s="2">
        <f t="shared" si="19"/>
        <v>2.2354790037371962E-3</v>
      </c>
      <c r="U21" s="2">
        <f t="shared" si="20"/>
        <v>6.2789136757626716E-4</v>
      </c>
    </row>
    <row r="22" spans="1:42" x14ac:dyDescent="0.2">
      <c r="A22" s="2">
        <v>2007</v>
      </c>
      <c r="B22" s="2">
        <f t="shared" si="1"/>
        <v>4.4847804666822786E-3</v>
      </c>
      <c r="C22" s="2">
        <f t="shared" si="2"/>
        <v>2.0218404751261255E-3</v>
      </c>
      <c r="D22" s="2">
        <f t="shared" si="3"/>
        <v>3.0355718259256477E-3</v>
      </c>
      <c r="E22" s="2">
        <f t="shared" si="4"/>
        <v>4.3339119721763344E-3</v>
      </c>
      <c r="F22" s="2">
        <f t="shared" si="5"/>
        <v>9.1063227179535786E-3</v>
      </c>
      <c r="G22" s="2">
        <f t="shared" si="6"/>
        <v>7.5523220875768418E-3</v>
      </c>
      <c r="H22" s="2">
        <f t="shared" si="7"/>
        <v>7.2660058454480899E-3</v>
      </c>
      <c r="I22" s="2">
        <f t="shared" si="8"/>
        <v>3.9105204306173085E-4</v>
      </c>
      <c r="J22" s="2">
        <f t="shared" si="9"/>
        <v>1.7591456059551186E-5</v>
      </c>
      <c r="K22" s="2">
        <f t="shared" si="10"/>
        <v>1.9103190068530641E-3</v>
      </c>
      <c r="L22" s="2">
        <f t="shared" si="11"/>
        <v>6.1134061689816508E-3</v>
      </c>
      <c r="M22" s="2">
        <f t="shared" si="12"/>
        <v>-1.1021928531089362E-5</v>
      </c>
      <c r="N22" s="2">
        <f t="shared" si="13"/>
        <v>8.5858064516129082E-3</v>
      </c>
      <c r="O22" s="2">
        <f t="shared" si="14"/>
        <v>1.7805150220288959E-3</v>
      </c>
      <c r="P22" s="2">
        <f t="shared" si="15"/>
        <v>-1.0025082237455766E-4</v>
      </c>
      <c r="Q22" s="2">
        <f t="shared" si="16"/>
        <v>2.6974998866596683E-3</v>
      </c>
      <c r="R22" s="2">
        <f t="shared" si="17"/>
        <v>4.5200059491035394E-3</v>
      </c>
      <c r="S22" s="2">
        <f t="shared" si="18"/>
        <v>5.0565276845458479E-3</v>
      </c>
      <c r="T22" s="2">
        <f t="shared" si="19"/>
        <v>1.3423761408171478E-3</v>
      </c>
      <c r="U22" s="2">
        <f t="shared" si="20"/>
        <v>4.2133982611098162E-3</v>
      </c>
    </row>
    <row r="23" spans="1:42" x14ac:dyDescent="0.2">
      <c r="A23" s="2">
        <v>2008</v>
      </c>
      <c r="B23" s="2">
        <f t="shared" si="1"/>
        <v>8.0385396572004027E-4</v>
      </c>
      <c r="C23" s="2">
        <f t="shared" si="2"/>
        <v>1.4058545274712724E-3</v>
      </c>
      <c r="D23" s="2">
        <f t="shared" si="3"/>
        <v>2.8747913870908947E-3</v>
      </c>
      <c r="E23" s="2">
        <f t="shared" si="4"/>
        <v>3.2926466272363195E-3</v>
      </c>
      <c r="F23" s="2">
        <f t="shared" si="5"/>
        <v>4.9669458580346004E-3</v>
      </c>
      <c r="G23" s="2">
        <f t="shared" si="6"/>
        <v>1.3961433403924367E-2</v>
      </c>
      <c r="H23" s="2">
        <f t="shared" si="7"/>
        <v>7.5618204634991804E-3</v>
      </c>
      <c r="I23" s="2">
        <f t="shared" si="8"/>
        <v>-1.0456709402638779E-3</v>
      </c>
      <c r="J23" s="2">
        <f t="shared" si="9"/>
        <v>-4.275971755578942E-5</v>
      </c>
      <c r="K23" s="2">
        <f t="shared" si="10"/>
        <v>4.2553870540487343E-5</v>
      </c>
      <c r="L23" s="2">
        <f t="shared" si="11"/>
        <v>6.8004127718626194E-4</v>
      </c>
      <c r="M23" s="2">
        <f t="shared" si="12"/>
        <v>-2.2223279864404008E-5</v>
      </c>
      <c r="N23" s="2">
        <f t="shared" si="13"/>
        <v>4.4823148760938245E-3</v>
      </c>
      <c r="O23" s="2">
        <f t="shared" si="14"/>
        <v>1.8665607457463138E-3</v>
      </c>
      <c r="P23" s="2">
        <f t="shared" si="15"/>
        <v>-3.9199591285990089E-5</v>
      </c>
      <c r="Q23" s="2">
        <f t="shared" si="16"/>
        <v>7.0372505127139669E-3</v>
      </c>
      <c r="R23" s="2">
        <f t="shared" si="17"/>
        <v>6.6002836296997552E-3</v>
      </c>
      <c r="S23" s="2">
        <f t="shared" si="18"/>
        <v>5.2195486957857355E-3</v>
      </c>
      <c r="T23" s="2">
        <f t="shared" si="19"/>
        <v>2.7642517325958487E-3</v>
      </c>
      <c r="U23" s="2">
        <f t="shared" si="20"/>
        <v>2.3847417294133432E-3</v>
      </c>
    </row>
    <row r="24" spans="1:42" x14ac:dyDescent="0.2">
      <c r="A24" s="2">
        <v>2009</v>
      </c>
      <c r="B24" s="2">
        <f t="shared" si="1"/>
        <v>1.4658935435533261E-3</v>
      </c>
      <c r="C24" s="2">
        <f t="shared" si="2"/>
        <v>1.1971867387956785E-3</v>
      </c>
      <c r="D24" s="2">
        <f t="shared" si="3"/>
        <v>4.7210270172218013E-3</v>
      </c>
      <c r="E24" s="2">
        <f t="shared" si="4"/>
        <v>7.8877345995517593E-3</v>
      </c>
      <c r="F24" s="2">
        <f t="shared" si="5"/>
        <v>4.1943507620707454E-3</v>
      </c>
      <c r="G24" s="2">
        <f t="shared" si="6"/>
        <v>1.4757613251810303E-2</v>
      </c>
      <c r="H24" s="2">
        <f t="shared" si="7"/>
        <v>3.321970840478178E-3</v>
      </c>
      <c r="I24" s="2">
        <f t="shared" si="8"/>
        <v>2.8868362728080442E-3</v>
      </c>
      <c r="J24" s="2">
        <f t="shared" si="9"/>
        <v>1.1246174721284929E-4</v>
      </c>
      <c r="K24" s="2">
        <f t="shared" si="10"/>
        <v>7.1963608475947348E-4</v>
      </c>
      <c r="L24" s="2">
        <f t="shared" si="11"/>
        <v>4.9411914209903131E-3</v>
      </c>
      <c r="M24" s="2">
        <f t="shared" si="12"/>
        <v>3.8770250459109361E-5</v>
      </c>
      <c r="N24" s="2">
        <f t="shared" si="13"/>
        <v>7.4430604092075268E-3</v>
      </c>
      <c r="O24" s="2">
        <f t="shared" si="14"/>
        <v>1.3139650760444824E-3</v>
      </c>
      <c r="P24" s="2">
        <f t="shared" si="15"/>
        <v>-3.3554821879155819E-4</v>
      </c>
      <c r="Q24" s="2">
        <f t="shared" si="16"/>
        <v>3.5175656947107115E-3</v>
      </c>
      <c r="R24" s="2">
        <f t="shared" si="17"/>
        <v>6.5423739065440401E-3</v>
      </c>
      <c r="S24" s="2">
        <f t="shared" si="18"/>
        <v>1.061731556785459E-2</v>
      </c>
      <c r="T24" s="2">
        <f t="shared" si="19"/>
        <v>1.3048664637174256E-3</v>
      </c>
      <c r="U24" s="2">
        <f t="shared" si="20"/>
        <v>3.7243237526202906E-3</v>
      </c>
    </row>
    <row r="25" spans="1:42" x14ac:dyDescent="0.2">
      <c r="A25" s="2">
        <v>2010</v>
      </c>
      <c r="B25" s="2">
        <f t="shared" si="1"/>
        <v>2.1389326262010772E-3</v>
      </c>
      <c r="C25" s="2">
        <f t="shared" si="2"/>
        <v>1.5594581769915869E-3</v>
      </c>
      <c r="D25" s="2">
        <f t="shared" si="3"/>
        <v>3.9479263374851952E-3</v>
      </c>
      <c r="E25" s="2">
        <f t="shared" si="4"/>
        <v>6.6607813997364845E-3</v>
      </c>
      <c r="F25" s="2">
        <f t="shared" si="5"/>
        <v>5.1606624893923972E-3</v>
      </c>
      <c r="G25" s="2">
        <f t="shared" si="6"/>
        <v>1.6604981501205852E-2</v>
      </c>
      <c r="H25" s="2">
        <f t="shared" si="7"/>
        <v>5.0624965045101824E-3</v>
      </c>
      <c r="I25" s="2">
        <f t="shared" si="8"/>
        <v>3.4857686373638347E-3</v>
      </c>
      <c r="J25" s="2">
        <f t="shared" si="9"/>
        <v>1.2667461774193027E-4</v>
      </c>
      <c r="K25" s="2">
        <f t="shared" si="10"/>
        <v>9.6544410428797255E-4</v>
      </c>
      <c r="L25" s="2">
        <f t="shared" si="11"/>
        <v>3.3876728319333113E-3</v>
      </c>
      <c r="M25" s="2">
        <f t="shared" si="12"/>
        <v>-5.2044543643093208E-5</v>
      </c>
      <c r="N25" s="2">
        <f t="shared" si="13"/>
        <v>7.41652991521927E-3</v>
      </c>
      <c r="O25" s="2">
        <f t="shared" si="14"/>
        <v>3.7550836824346949E-3</v>
      </c>
      <c r="P25" s="2">
        <f t="shared" si="15"/>
        <v>-1.3583201656972512E-3</v>
      </c>
      <c r="Q25" s="2">
        <f t="shared" si="16"/>
        <v>5.4830752771256206E-3</v>
      </c>
      <c r="R25" s="2">
        <f t="shared" si="17"/>
        <v>7.4862529519173632E-3</v>
      </c>
      <c r="S25" s="2">
        <f t="shared" si="18"/>
        <v>4.6949755141750217E-3</v>
      </c>
      <c r="T25" s="2">
        <f t="shared" si="19"/>
        <v>2.0181408078338513E-3</v>
      </c>
      <c r="U25" s="2">
        <f t="shared" si="20"/>
        <v>6.1813370399080485E-3</v>
      </c>
    </row>
    <row r="26" spans="1:42" x14ac:dyDescent="0.2">
      <c r="A26" s="2">
        <v>2011</v>
      </c>
      <c r="B26" s="2">
        <f t="shared" si="1"/>
        <v>2.0211217191156579E-3</v>
      </c>
      <c r="C26" s="2">
        <f t="shared" si="2"/>
        <v>1.5593097003752513E-3</v>
      </c>
      <c r="D26" s="2">
        <f t="shared" si="3"/>
        <v>4.5547636292463771E-3</v>
      </c>
      <c r="E26" s="2">
        <f t="shared" si="4"/>
        <v>2.090373874423874E-3</v>
      </c>
      <c r="F26" s="2">
        <f t="shared" si="5"/>
        <v>1.980399025013809E-3</v>
      </c>
      <c r="G26" s="2">
        <f t="shared" si="6"/>
        <v>1.7350351266264486E-2</v>
      </c>
      <c r="H26" s="2">
        <f t="shared" si="7"/>
        <v>5.8993037723983829E-3</v>
      </c>
      <c r="I26" s="2">
        <f t="shared" si="8"/>
        <v>5.6332060799183679E-3</v>
      </c>
      <c r="J26" s="2">
        <f t="shared" si="9"/>
        <v>1.8257714391202648E-4</v>
      </c>
      <c r="K26" s="2">
        <f t="shared" si="10"/>
        <v>7.1941065878832063E-4</v>
      </c>
      <c r="L26" s="2">
        <f t="shared" si="11"/>
        <v>1.0307213270384524E-3</v>
      </c>
      <c r="M26" s="2">
        <f t="shared" si="12"/>
        <v>3.0931531214664274E-4</v>
      </c>
      <c r="N26" s="2">
        <f t="shared" si="13"/>
        <v>4.8245436749683856E-3</v>
      </c>
      <c r="O26" s="2">
        <f t="shared" si="14"/>
        <v>1.8658153470915728E-3</v>
      </c>
      <c r="P26" s="2">
        <f t="shared" si="15"/>
        <v>-1.0542874752352618E-3</v>
      </c>
      <c r="Q26" s="2">
        <f t="shared" si="16"/>
        <v>1.4903970512157269E-2</v>
      </c>
      <c r="R26" s="2">
        <f t="shared" si="17"/>
        <v>6.6935900839842927E-3</v>
      </c>
      <c r="S26" s="2">
        <f t="shared" si="18"/>
        <v>2.7463339736906395E-3</v>
      </c>
      <c r="T26" s="2">
        <f t="shared" si="19"/>
        <v>1.7741489802970557E-3</v>
      </c>
      <c r="U26" s="2">
        <f t="shared" si="20"/>
        <v>5.9672926631621171E-3</v>
      </c>
    </row>
    <row r="27" spans="1:42" x14ac:dyDescent="0.2">
      <c r="A27" s="2">
        <v>2012</v>
      </c>
      <c r="B27" s="2">
        <f t="shared" si="1"/>
        <v>2.5917480818201484E-3</v>
      </c>
      <c r="C27" s="2">
        <f t="shared" si="2"/>
        <v>1.7829565734032026E-3</v>
      </c>
      <c r="D27" s="2">
        <f t="shared" si="3"/>
        <v>3.8309680809978943E-3</v>
      </c>
      <c r="E27" s="2">
        <f t="shared" si="4"/>
        <v>7.2086128934810076E-3</v>
      </c>
      <c r="F27" s="2">
        <f t="shared" si="5"/>
        <v>4.5386932692069518E-3</v>
      </c>
      <c r="G27" s="2">
        <f t="shared" si="6"/>
        <v>1.5715949808032061E-2</v>
      </c>
      <c r="H27" s="2">
        <f t="shared" si="7"/>
        <v>2.1387671271192875E-3</v>
      </c>
      <c r="I27" s="2">
        <f t="shared" si="8"/>
        <v>7.3418220038390051E-3</v>
      </c>
      <c r="J27" s="2">
        <f t="shared" si="9"/>
        <v>2.2331994424744467E-4</v>
      </c>
      <c r="K27" s="2">
        <f t="shared" si="10"/>
        <v>1.6844154142726133E-3</v>
      </c>
      <c r="L27" s="2">
        <f t="shared" si="11"/>
        <v>1.9930674303289529E-3</v>
      </c>
      <c r="M27" s="2">
        <f t="shared" si="12"/>
        <v>-4.7753833037626043E-4</v>
      </c>
      <c r="N27" s="2">
        <f t="shared" si="13"/>
        <v>6.8729594047464591E-3</v>
      </c>
      <c r="O27" s="2">
        <f t="shared" si="14"/>
        <v>1.8304728363899962E-3</v>
      </c>
      <c r="P27" s="2">
        <f t="shared" si="15"/>
        <v>-6.6291055032385469E-4</v>
      </c>
      <c r="Q27" s="2">
        <f t="shared" si="16"/>
        <v>1.0958882875285965E-2</v>
      </c>
      <c r="R27" s="2">
        <f t="shared" si="17"/>
        <v>8.1909634268376406E-3</v>
      </c>
      <c r="S27" s="2">
        <f t="shared" si="18"/>
        <v>9.285547763336767E-3</v>
      </c>
      <c r="T27" s="2">
        <f t="shared" si="19"/>
        <v>1.9107349110538702E-3</v>
      </c>
      <c r="U27" s="2">
        <f t="shared" si="20"/>
        <v>4.4072360378205229E-3</v>
      </c>
    </row>
    <row r="28" spans="1:42" x14ac:dyDescent="0.2">
      <c r="A28" s="2">
        <v>2013</v>
      </c>
      <c r="B28" s="2">
        <f t="shared" si="1"/>
        <v>2.620442676849253E-3</v>
      </c>
      <c r="C28" s="2">
        <f t="shared" si="2"/>
        <v>1.8835554048852047E-3</v>
      </c>
      <c r="D28" s="2">
        <f t="shared" si="3"/>
        <v>3.4107482892749303E-3</v>
      </c>
      <c r="E28" s="2">
        <f t="shared" si="4"/>
        <v>8.2223041996206964E-3</v>
      </c>
      <c r="F28" s="2">
        <f t="shared" si="5"/>
        <v>6.018102787044146E-3</v>
      </c>
      <c r="G28" s="2">
        <f t="shared" si="6"/>
        <v>9.2988478767078563E-3</v>
      </c>
      <c r="H28" s="2">
        <f t="shared" si="7"/>
        <v>5.6282841523429949E-3</v>
      </c>
      <c r="I28" s="2">
        <f t="shared" si="8"/>
        <v>6.1204193443240946E-3</v>
      </c>
      <c r="J28" s="2">
        <f t="shared" si="9"/>
        <v>1.8233577928596992E-4</v>
      </c>
      <c r="K28" s="2">
        <f t="shared" si="10"/>
        <v>1.407431415467538E-3</v>
      </c>
      <c r="L28" s="2">
        <f t="shared" si="11"/>
        <v>2.6621107662495598E-4</v>
      </c>
      <c r="M28" s="2">
        <f t="shared" si="12"/>
        <v>-1.3363525363814678E-4</v>
      </c>
      <c r="N28" s="2">
        <f t="shared" si="13"/>
        <v>7.0208884188260262E-3</v>
      </c>
      <c r="O28" s="2">
        <f t="shared" si="14"/>
        <v>2.0312212197682897E-3</v>
      </c>
      <c r="P28" s="2">
        <f t="shared" si="15"/>
        <v>-1.6446150619743491E-3</v>
      </c>
      <c r="Q28" s="2">
        <f t="shared" si="16"/>
        <v>5.1292346693749538E-3</v>
      </c>
      <c r="R28" s="2">
        <f t="shared" si="17"/>
        <v>8.5472887454807276E-3</v>
      </c>
      <c r="S28" s="2">
        <f t="shared" si="18"/>
        <v>5.8496195660149462E-3</v>
      </c>
      <c r="T28" s="2">
        <f t="shared" si="19"/>
        <v>1.3139753035685724E-3</v>
      </c>
      <c r="U28" s="2">
        <f t="shared" si="20"/>
        <v>6.0492763973198334E-3</v>
      </c>
    </row>
    <row r="29" spans="1:42" x14ac:dyDescent="0.2">
      <c r="A29" s="2">
        <v>2014</v>
      </c>
      <c r="B29" s="2">
        <f t="shared" ref="B29:L29" si="21">(B14-B13)/1000/V13</f>
        <v>3.5994934092594645E-3</v>
      </c>
      <c r="C29" s="2">
        <f t="shared" si="21"/>
        <v>3.1815477320775261E-3</v>
      </c>
      <c r="D29" s="2">
        <f t="shared" si="21"/>
        <v>3.4594741926205542E-3</v>
      </c>
      <c r="E29" s="2">
        <f t="shared" si="21"/>
        <v>1.1579137112273718E-2</v>
      </c>
      <c r="F29" s="2">
        <f t="shared" si="21"/>
        <v>6.7787508548751967E-3</v>
      </c>
      <c r="G29" s="2">
        <f t="shared" si="21"/>
        <v>3.5214030638822322E-3</v>
      </c>
      <c r="H29" s="2">
        <f t="shared" si="21"/>
        <v>7.0640794240331177E-3</v>
      </c>
      <c r="I29" s="2">
        <f t="shared" si="21"/>
        <v>1.0968488718547784E-2</v>
      </c>
      <c r="J29" s="2">
        <f t="shared" si="21"/>
        <v>9.1653087623360611E-4</v>
      </c>
      <c r="K29" s="2">
        <f t="shared" si="21"/>
        <v>2.4477745019283585E-3</v>
      </c>
      <c r="L29" s="2">
        <f t="shared" si="21"/>
        <v>-2.479043952057594E-3</v>
      </c>
      <c r="M29" s="2">
        <f t="shared" si="12"/>
        <v>2.2713404083332672E-4</v>
      </c>
      <c r="N29" s="2">
        <f t="shared" ref="N29:T29" si="22">(N14-N13)/1000/AH13</f>
        <v>6.4995424121162132E-3</v>
      </c>
      <c r="O29" s="2">
        <f t="shared" si="22"/>
        <v>8.1504875594632896E-3</v>
      </c>
      <c r="P29" s="2">
        <f t="shared" si="22"/>
        <v>-8.4051285394055322E-4</v>
      </c>
      <c r="Q29" s="2">
        <f t="shared" si="22"/>
        <v>7.5564550156241609E-3</v>
      </c>
      <c r="R29" s="2">
        <f t="shared" si="22"/>
        <v>6.9261364848041875E-3</v>
      </c>
      <c r="S29" s="2">
        <f t="shared" si="22"/>
        <v>9.419026509675724E-3</v>
      </c>
      <c r="T29" s="2">
        <f t="shared" si="22"/>
        <v>1.9398035865160212E-3</v>
      </c>
      <c r="U29" s="2">
        <f t="shared" si="20"/>
        <v>4.6633416099480778E-3</v>
      </c>
    </row>
    <row r="30" spans="1:42" x14ac:dyDescent="0.2">
      <c r="A30" s="2">
        <v>2015</v>
      </c>
      <c r="B30" s="2">
        <f t="shared" ref="B30" si="23">(B15-B14)/1000/V14</f>
        <v>1.6818479763659967E-3</v>
      </c>
      <c r="C30" s="2">
        <f t="shared" ref="C30" si="24">(C15-C14)/1000/W14</f>
        <v>1.3765026862948364E-3</v>
      </c>
      <c r="D30" s="2">
        <f t="shared" ref="D30" si="25">(D15-D14)/1000/X14</f>
        <v>1.7656561836141629E-2</v>
      </c>
      <c r="E30" s="2">
        <f t="shared" ref="E30" si="26">(E15-E14)/1000/Y14</f>
        <v>-7.0996028354509862E-3</v>
      </c>
      <c r="F30" s="2">
        <f t="shared" ref="F30" si="27">(F15-F14)/1000/Z14</f>
        <v>7.3808418398956114E-3</v>
      </c>
      <c r="G30" s="2">
        <f t="shared" ref="G30" si="28">(G15-G14)/1000/AA14</f>
        <v>3.9955670594827904E-3</v>
      </c>
      <c r="H30" s="2">
        <f t="shared" ref="H30" si="29">(H15-H14)/1000/AB14</f>
        <v>1.2756320197564976E-2</v>
      </c>
      <c r="I30" s="2">
        <f t="shared" ref="I30" si="30">(I15-I14)/1000/AC14</f>
        <v>1.0962443000555927E-2</v>
      </c>
      <c r="J30" s="2">
        <f t="shared" ref="J30" si="31">(J15-J14)/1000/AD14</f>
        <v>6.9372142434961287E-2</v>
      </c>
      <c r="K30" s="2">
        <f t="shared" ref="K30" si="32">(K15-K14)/1000/AE14</f>
        <v>1.6141956970733128E-3</v>
      </c>
      <c r="L30" s="2">
        <f t="shared" ref="L30" si="33">(L15-L14)/1000/AF14</f>
        <v>3.3977660489843964E-3</v>
      </c>
      <c r="M30" s="2">
        <f t="shared" ref="M30" si="34">(M15-M14)/1000/AG14</f>
        <v>-2.6508981425107768E-4</v>
      </c>
      <c r="N30" s="2">
        <f t="shared" ref="N30" si="35">(N15-N14)/1000/AH14</f>
        <v>2.0744161314589418E-2</v>
      </c>
      <c r="O30" s="2">
        <f t="shared" ref="O30" si="36">(O15-O14)/1000/AI14</f>
        <v>2.6245318408049445E-2</v>
      </c>
      <c r="P30" s="2">
        <f t="shared" ref="P30" si="37">(P15-P14)/1000/AJ14</f>
        <v>-2.9834232737150938E-3</v>
      </c>
      <c r="Q30" s="2">
        <f t="shared" ref="Q30" si="38">(Q15-Q14)/1000/AK14</f>
        <v>1.5184083250313252E-3</v>
      </c>
      <c r="R30" s="2">
        <f t="shared" ref="R30" si="39">(R15-R14)/1000/AL14</f>
        <v>1.4010369105202836E-2</v>
      </c>
      <c r="S30" s="2">
        <f t="shared" ref="S30" si="40">(S15-S14)/1000/AM14</f>
        <v>1.32745039432649E-2</v>
      </c>
      <c r="T30" s="2">
        <f t="shared" ref="T30" si="41">(T15-T14)/1000/AN14</f>
        <v>-1.4097187290744878E-3</v>
      </c>
      <c r="U30" s="2">
        <f t="shared" si="20"/>
        <v>4.6239185214549264E-3</v>
      </c>
    </row>
    <row r="31" spans="1:42" s="1" customFormat="1" x14ac:dyDescent="0.2">
      <c r="A31" s="3"/>
      <c r="B31" s="3">
        <f>AVERAGE(B20:B30)</f>
        <v>2.4120107791185414E-3</v>
      </c>
      <c r="C31" s="3">
        <f t="shared" ref="C31:T31" si="42">AVERAGE(C20:C30)</f>
        <v>1.7186592133690295E-3</v>
      </c>
      <c r="D31" s="3">
        <f t="shared" si="42"/>
        <v>4.9156061980560111E-3</v>
      </c>
      <c r="E31" s="3">
        <f t="shared" si="42"/>
        <v>5.5589206812123983E-3</v>
      </c>
      <c r="F31" s="3">
        <f t="shared" si="42"/>
        <v>5.6887837567596855E-3</v>
      </c>
      <c r="G31" s="3">
        <f t="shared" si="42"/>
        <v>1.0322382780108748E-2</v>
      </c>
      <c r="H31" s="3">
        <f t="shared" si="42"/>
        <v>5.6657479511902052E-3</v>
      </c>
      <c r="I31" s="3">
        <f t="shared" si="42"/>
        <v>4.610178084283858E-3</v>
      </c>
      <c r="J31" s="3">
        <f t="shared" si="42"/>
        <v>6.4806896583809483E-3</v>
      </c>
      <c r="K31" s="3">
        <f t="shared" si="42"/>
        <v>1.2156991005777636E-3</v>
      </c>
      <c r="L31" s="3">
        <f t="shared" si="42"/>
        <v>2.921681320413325E-3</v>
      </c>
      <c r="M31" s="3">
        <f t="shared" si="42"/>
        <v>3.5124401235069725E-4</v>
      </c>
      <c r="N31" s="3">
        <f t="shared" si="42"/>
        <v>7.5531029657378516E-3</v>
      </c>
      <c r="O31" s="3">
        <f t="shared" si="42"/>
        <v>4.666309951816691E-3</v>
      </c>
      <c r="P31" s="3">
        <f t="shared" si="42"/>
        <v>-7.996979781229684E-4</v>
      </c>
      <c r="Q31" s="3">
        <f t="shared" si="42"/>
        <v>5.5567135507143886E-3</v>
      </c>
      <c r="R31" s="3">
        <f t="shared" si="42"/>
        <v>6.5486590478594708E-3</v>
      </c>
      <c r="S31" s="3">
        <f t="shared" si="42"/>
        <v>6.9580548234058756E-3</v>
      </c>
      <c r="T31" s="3">
        <f t="shared" si="42"/>
        <v>1.5450522537816481E-3</v>
      </c>
      <c r="U31" s="3">
        <f>AVERAGE(U20:U30)</f>
        <v>4.0662873422879255E-3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3" spans="1:1" x14ac:dyDescent="0.2">
      <c r="A33" s="1"/>
    </row>
    <row r="34" spans="1:1" x14ac:dyDescent="0.2">
      <c r="A34" t="s">
        <v>42</v>
      </c>
    </row>
    <row r="35" spans="1:1" x14ac:dyDescent="0.2">
      <c r="A35" s="1" t="s">
        <v>43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0" sqref="F10"/>
    </sheetView>
  </sheetViews>
  <sheetFormatPr baseColWidth="10" defaultColWidth="8.83203125" defaultRowHeight="15" x14ac:dyDescent="0.2"/>
  <cols>
    <col min="1" max="1" width="8.83203125" style="6"/>
    <col min="2" max="2" width="19" style="8" customWidth="1"/>
    <col min="3" max="3" width="12" style="8" customWidth="1"/>
    <col min="4" max="4" width="3.5" style="8" customWidth="1"/>
    <col min="5" max="5" width="19" style="8" customWidth="1"/>
    <col min="6" max="6" width="8.5" style="8" customWidth="1"/>
    <col min="7" max="16384" width="8.83203125" style="6"/>
  </cols>
  <sheetData>
    <row r="1" spans="1:6" ht="34" customHeight="1" x14ac:dyDescent="0.2">
      <c r="B1" s="7" t="s">
        <v>33</v>
      </c>
      <c r="C1" s="7"/>
      <c r="D1" s="7"/>
      <c r="E1" s="7" t="s">
        <v>34</v>
      </c>
    </row>
    <row r="2" spans="1:6" x14ac:dyDescent="0.2">
      <c r="A2" s="9">
        <v>2005</v>
      </c>
      <c r="B2" s="10">
        <v>1642.8769230769233</v>
      </c>
      <c r="C2" s="10">
        <f>B3-B2</f>
        <v>568.09230769230749</v>
      </c>
      <c r="D2" s="10"/>
      <c r="E2" s="8">
        <v>21609.8</v>
      </c>
      <c r="F2" s="11">
        <f>C2/E2</f>
        <v>2.6288642546081292E-2</v>
      </c>
    </row>
    <row r="3" spans="1:6" x14ac:dyDescent="0.2">
      <c r="A3" s="9">
        <v>2006</v>
      </c>
      <c r="B3" s="10">
        <v>2210.9692307692308</v>
      </c>
      <c r="C3" s="10">
        <f t="shared" ref="C3:C12" si="0">B4-B3</f>
        <v>822.5076923076922</v>
      </c>
      <c r="D3" s="10"/>
      <c r="E3" s="8">
        <v>26917.200000000001</v>
      </c>
      <c r="F3" s="11">
        <f t="shared" ref="F3:F12" si="1">C3/E3</f>
        <v>3.0556955861222274E-2</v>
      </c>
    </row>
    <row r="4" spans="1:6" x14ac:dyDescent="0.2">
      <c r="A4" s="9">
        <v>2007</v>
      </c>
      <c r="B4" s="10">
        <v>3033.476923076923</v>
      </c>
      <c r="C4" s="10">
        <f t="shared" si="0"/>
        <v>679.01538461538485</v>
      </c>
      <c r="D4" s="10"/>
      <c r="E4" s="8">
        <v>33247.599999999999</v>
      </c>
      <c r="F4" s="11">
        <f t="shared" si="1"/>
        <v>2.0422989467371627E-2</v>
      </c>
    </row>
    <row r="5" spans="1:6" x14ac:dyDescent="0.2">
      <c r="A5" s="12">
        <v>2008</v>
      </c>
      <c r="B5" s="10">
        <v>3712.4923076923078</v>
      </c>
      <c r="C5" s="10">
        <f t="shared" si="0"/>
        <v>-187.17692307692369</v>
      </c>
      <c r="D5" s="10"/>
      <c r="E5" s="8">
        <v>41276.800000000003</v>
      </c>
      <c r="F5" s="11">
        <f t="shared" si="1"/>
        <v>-4.5346762122287498E-3</v>
      </c>
    </row>
    <row r="6" spans="1:6" x14ac:dyDescent="0.2">
      <c r="A6" s="13">
        <v>2009</v>
      </c>
      <c r="B6" s="10">
        <v>3525.3153846153841</v>
      </c>
      <c r="C6" s="10">
        <f t="shared" si="0"/>
        <v>811.63430200000084</v>
      </c>
      <c r="D6" s="10"/>
      <c r="E6" s="8">
        <v>38807.199999999997</v>
      </c>
      <c r="F6" s="11">
        <f t="shared" si="1"/>
        <v>2.0914528798779631E-2</v>
      </c>
    </row>
    <row r="7" spans="1:6" x14ac:dyDescent="0.2">
      <c r="A7" s="14">
        <v>2010</v>
      </c>
      <c r="B7" s="10">
        <v>4336.949686615385</v>
      </c>
      <c r="C7" s="10">
        <f t="shared" si="0"/>
        <v>890.50047653846013</v>
      </c>
      <c r="D7" s="10"/>
      <c r="E7" s="8">
        <v>46308.5</v>
      </c>
      <c r="F7" s="11">
        <f t="shared" si="1"/>
        <v>1.9229741333415252E-2</v>
      </c>
    </row>
    <row r="8" spans="1:6" x14ac:dyDescent="0.2">
      <c r="A8" s="14">
        <v>2011</v>
      </c>
      <c r="B8" s="10">
        <v>5227.4501631538451</v>
      </c>
      <c r="C8" s="10">
        <f t="shared" si="0"/>
        <v>694.13941361538673</v>
      </c>
      <c r="D8" s="15"/>
      <c r="E8" s="8">
        <v>59698.1</v>
      </c>
      <c r="F8" s="11">
        <f t="shared" si="1"/>
        <v>1.1627495910512842E-2</v>
      </c>
    </row>
    <row r="9" spans="1:6" x14ac:dyDescent="0.2">
      <c r="A9" s="14">
        <v>2012</v>
      </c>
      <c r="B9" s="10">
        <v>5921.5895767692318</v>
      </c>
      <c r="C9" s="10">
        <f t="shared" si="0"/>
        <v>492.01796469230794</v>
      </c>
      <c r="D9" s="15"/>
      <c r="E9" s="8">
        <v>66926.899999999994</v>
      </c>
      <c r="F9" s="11">
        <f t="shared" si="1"/>
        <v>7.3515726067143105E-3</v>
      </c>
    </row>
    <row r="10" spans="1:6" x14ac:dyDescent="0.2">
      <c r="A10" s="14">
        <v>2013</v>
      </c>
      <c r="B10" s="10">
        <v>6413.6075414615398</v>
      </c>
      <c r="C10" s="10">
        <f t="shared" si="0"/>
        <v>436.6924585384595</v>
      </c>
      <c r="D10" s="15"/>
      <c r="E10" s="8">
        <v>71055.399999999994</v>
      </c>
      <c r="F10" s="11">
        <f t="shared" si="1"/>
        <v>6.1458025503826523E-3</v>
      </c>
    </row>
    <row r="11" spans="1:6" x14ac:dyDescent="0.2">
      <c r="A11" s="14">
        <v>2014</v>
      </c>
      <c r="B11" s="8">
        <v>6850.2999999999993</v>
      </c>
      <c r="C11" s="10">
        <f t="shared" si="0"/>
        <v>-77.756028190767211</v>
      </c>
      <c r="D11" s="17"/>
      <c r="E11" s="16">
        <v>77893.100000000006</v>
      </c>
      <c r="F11" s="11">
        <f t="shared" si="1"/>
        <v>-9.9824025736255473E-4</v>
      </c>
    </row>
    <row r="12" spans="1:6" x14ac:dyDescent="0.2">
      <c r="A12" s="14">
        <v>2015</v>
      </c>
      <c r="B12" s="10">
        <v>6772.5439718092321</v>
      </c>
      <c r="C12" s="10">
        <f t="shared" si="0"/>
        <v>1825.4560281907679</v>
      </c>
      <c r="E12" s="8">
        <v>83232.600000000006</v>
      </c>
      <c r="F12" s="11">
        <f t="shared" si="1"/>
        <v>2.1931983720210203E-2</v>
      </c>
    </row>
    <row r="13" spans="1:6" x14ac:dyDescent="0.2">
      <c r="A13" s="14">
        <v>2016</v>
      </c>
      <c r="B13" s="8">
        <v>8598</v>
      </c>
      <c r="C13" s="10"/>
      <c r="E13" s="18">
        <v>85880.6</v>
      </c>
      <c r="F13" s="5">
        <f>AVERAGE(F2:F12)</f>
        <v>1.4448799665918072E-2</v>
      </c>
    </row>
    <row r="14" spans="1:6" x14ac:dyDescent="0.2">
      <c r="A14" s="6" t="s">
        <v>41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J42" sqref="J42"/>
    </sheetView>
  </sheetViews>
  <sheetFormatPr baseColWidth="10" defaultColWidth="8.83203125" defaultRowHeight="15" x14ac:dyDescent="0.2"/>
  <cols>
    <col min="5" max="5" width="8.83203125" style="1"/>
  </cols>
  <sheetData>
    <row r="1" spans="1:5" x14ac:dyDescent="0.2">
      <c r="B1" t="s">
        <v>35</v>
      </c>
      <c r="C1" t="s">
        <v>36</v>
      </c>
      <c r="D1" t="s">
        <v>37</v>
      </c>
      <c r="E1" s="1" t="s">
        <v>38</v>
      </c>
    </row>
    <row r="2" spans="1:5" x14ac:dyDescent="0.2">
      <c r="A2">
        <v>2006</v>
      </c>
      <c r="B2">
        <v>1682713</v>
      </c>
      <c r="C2">
        <v>59767</v>
      </c>
      <c r="D2">
        <f>C3-C2</f>
        <v>1786</v>
      </c>
      <c r="E2" s="1">
        <f>D2/B2</f>
        <v>1.0613812337576284E-3</v>
      </c>
    </row>
    <row r="3" spans="1:5" x14ac:dyDescent="0.2">
      <c r="A3">
        <v>2007</v>
      </c>
      <c r="B3">
        <v>1739264</v>
      </c>
      <c r="C3">
        <v>61553</v>
      </c>
      <c r="D3">
        <f t="shared" ref="D3:D10" si="0">C4-C3</f>
        <v>-271</v>
      </c>
      <c r="E3" s="1">
        <f t="shared" ref="E3:E12" si="1">D3/B3</f>
        <v>-1.5581303355902267E-4</v>
      </c>
    </row>
    <row r="4" spans="1:5" x14ac:dyDescent="0.2">
      <c r="A4">
        <v>2008</v>
      </c>
      <c r="B4">
        <v>1797547</v>
      </c>
      <c r="C4">
        <v>61282</v>
      </c>
      <c r="D4">
        <f t="shared" si="0"/>
        <v>-522</v>
      </c>
      <c r="E4" s="1">
        <f t="shared" si="1"/>
        <v>-2.9039574486786713E-4</v>
      </c>
    </row>
    <row r="5" spans="1:5" x14ac:dyDescent="0.2">
      <c r="A5">
        <v>2009</v>
      </c>
      <c r="B5">
        <v>1714214</v>
      </c>
      <c r="C5">
        <v>60760</v>
      </c>
      <c r="D5">
        <f t="shared" si="0"/>
        <v>-464</v>
      </c>
      <c r="E5" s="1">
        <f t="shared" si="1"/>
        <v>-2.7067799002924954E-4</v>
      </c>
    </row>
    <row r="6" spans="1:5" x14ac:dyDescent="0.2">
      <c r="A6">
        <v>2010</v>
      </c>
      <c r="B6">
        <v>1798649</v>
      </c>
      <c r="C6">
        <v>60296</v>
      </c>
      <c r="D6">
        <f t="shared" si="0"/>
        <v>2111</v>
      </c>
      <c r="E6" s="1">
        <f t="shared" si="1"/>
        <v>1.1736586738157362E-3</v>
      </c>
    </row>
    <row r="7" spans="1:5" x14ac:dyDescent="0.2">
      <c r="A7">
        <v>2011</v>
      </c>
      <c r="B7">
        <v>1833404</v>
      </c>
      <c r="C7">
        <v>62407</v>
      </c>
      <c r="D7">
        <f t="shared" si="0"/>
        <v>3396</v>
      </c>
      <c r="E7" s="1">
        <f t="shared" si="1"/>
        <v>1.8522922389173362E-3</v>
      </c>
    </row>
    <row r="8" spans="1:5" x14ac:dyDescent="0.2">
      <c r="A8">
        <v>2012</v>
      </c>
      <c r="B8">
        <v>1882625</v>
      </c>
      <c r="C8">
        <v>65803</v>
      </c>
      <c r="D8">
        <f t="shared" si="0"/>
        <v>688</v>
      </c>
      <c r="E8" s="1">
        <f t="shared" si="1"/>
        <v>3.6544718146205434E-4</v>
      </c>
    </row>
    <row r="9" spans="1:5" x14ac:dyDescent="0.2">
      <c r="A9">
        <v>2013</v>
      </c>
      <c r="B9">
        <v>1903520</v>
      </c>
      <c r="C9">
        <v>66491</v>
      </c>
      <c r="D9">
        <f t="shared" si="0"/>
        <v>847</v>
      </c>
      <c r="E9" s="1">
        <f t="shared" si="1"/>
        <v>4.449651172564512E-4</v>
      </c>
    </row>
    <row r="10" spans="1:5" x14ac:dyDescent="0.2">
      <c r="A10">
        <v>2014</v>
      </c>
      <c r="B10">
        <v>1942584</v>
      </c>
      <c r="C10">
        <v>67338</v>
      </c>
      <c r="D10">
        <f t="shared" si="0"/>
        <v>2778</v>
      </c>
      <c r="E10" s="1">
        <f t="shared" si="1"/>
        <v>1.430053989943292E-3</v>
      </c>
    </row>
    <row r="11" spans="1:5" x14ac:dyDescent="0.2">
      <c r="A11">
        <v>2015</v>
      </c>
      <c r="B11">
        <v>1984405</v>
      </c>
      <c r="C11">
        <v>70116</v>
      </c>
      <c r="D11">
        <f>C11/B11</f>
        <v>3.5333513068148893E-2</v>
      </c>
      <c r="E11" s="1">
        <f t="shared" si="1"/>
        <v>1.7805595666282281E-8</v>
      </c>
    </row>
    <row r="12" spans="1:5" x14ac:dyDescent="0.2">
      <c r="A12">
        <v>2016</v>
      </c>
      <c r="B12">
        <v>2064822</v>
      </c>
      <c r="C12">
        <v>64215</v>
      </c>
      <c r="D12">
        <f>C12/B12</f>
        <v>3.1099533034808811E-2</v>
      </c>
      <c r="E12" s="1">
        <f t="shared" si="1"/>
        <v>1.5061604842843022E-8</v>
      </c>
    </row>
    <row r="13" spans="1:5" x14ac:dyDescent="0.2">
      <c r="D13" t="s">
        <v>39</v>
      </c>
      <c r="E13" s="1">
        <f>AVERAGE(E2:E12)</f>
        <v>5.1008586671789707E-4</v>
      </c>
    </row>
    <row r="15" spans="1:5" x14ac:dyDescent="0.2">
      <c r="A15" t="s">
        <v>40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4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8.83203125" style="20"/>
    <col min="2" max="2" width="12.5" style="20" bestFit="1" customWidth="1"/>
    <col min="3" max="16384" width="8.83203125" style="20"/>
  </cols>
  <sheetData>
    <row r="3" spans="2:3" x14ac:dyDescent="0.2">
      <c r="B3" s="19" t="s">
        <v>47</v>
      </c>
    </row>
    <row r="4" spans="2:3" x14ac:dyDescent="0.2">
      <c r="B4" s="20" t="s">
        <v>15</v>
      </c>
      <c r="C4" s="21" t="s">
        <v>55</v>
      </c>
    </row>
    <row r="5" spans="2:3" x14ac:dyDescent="0.2">
      <c r="B5" s="20" t="s">
        <v>17</v>
      </c>
      <c r="C5" s="21" t="s">
        <v>57</v>
      </c>
    </row>
    <row r="6" spans="2:3" x14ac:dyDescent="0.2">
      <c r="B6" s="20" t="s">
        <v>12</v>
      </c>
      <c r="C6" s="21" t="s">
        <v>58</v>
      </c>
    </row>
    <row r="7" spans="2:3" x14ac:dyDescent="0.2">
      <c r="B7" s="20" t="s">
        <v>3</v>
      </c>
      <c r="C7" s="21" t="s">
        <v>63</v>
      </c>
    </row>
    <row r="8" spans="2:3" x14ac:dyDescent="0.2">
      <c r="B8" s="20" t="s">
        <v>8</v>
      </c>
      <c r="C8" s="21" t="s">
        <v>50</v>
      </c>
    </row>
    <row r="9" spans="2:3" x14ac:dyDescent="0.2">
      <c r="B9" s="20" t="s">
        <v>9</v>
      </c>
      <c r="C9" s="21" t="s">
        <v>53</v>
      </c>
    </row>
    <row r="10" spans="2:3" x14ac:dyDescent="0.2">
      <c r="B10" s="20" t="s">
        <v>10</v>
      </c>
      <c r="C10" s="21" t="s">
        <v>48</v>
      </c>
    </row>
    <row r="11" spans="2:3" x14ac:dyDescent="0.2">
      <c r="B11" s="20" t="s">
        <v>20</v>
      </c>
      <c r="C11" s="21" t="s">
        <v>52</v>
      </c>
    </row>
    <row r="12" spans="2:3" x14ac:dyDescent="0.2">
      <c r="B12" s="20" t="s">
        <v>18</v>
      </c>
      <c r="C12" s="21" t="s">
        <v>59</v>
      </c>
    </row>
    <row r="13" spans="2:3" x14ac:dyDescent="0.2">
      <c r="B13" s="20" t="s">
        <v>13</v>
      </c>
      <c r="C13" s="21" t="s">
        <v>61</v>
      </c>
    </row>
    <row r="14" spans="2:3" x14ac:dyDescent="0.2">
      <c r="B14" s="20" t="s">
        <v>19</v>
      </c>
      <c r="C14" s="21" t="s">
        <v>62</v>
      </c>
    </row>
    <row r="15" spans="2:3" x14ac:dyDescent="0.2">
      <c r="B15" s="20" t="s">
        <v>5</v>
      </c>
      <c r="C15" s="21" t="s">
        <v>64</v>
      </c>
    </row>
    <row r="16" spans="2:3" x14ac:dyDescent="0.2">
      <c r="B16" s="20" t="s">
        <v>14</v>
      </c>
      <c r="C16" s="21" t="s">
        <v>65</v>
      </c>
    </row>
    <row r="17" spans="2:3" x14ac:dyDescent="0.2">
      <c r="B17" s="20" t="s">
        <v>21</v>
      </c>
      <c r="C17" s="21" t="s">
        <v>60</v>
      </c>
    </row>
    <row r="18" spans="2:3" x14ac:dyDescent="0.2">
      <c r="B18" s="20" t="s">
        <v>7</v>
      </c>
      <c r="C18" s="21" t="s">
        <v>49</v>
      </c>
    </row>
    <row r="19" spans="2:3" x14ac:dyDescent="0.2">
      <c r="B19" s="20" t="s">
        <v>6</v>
      </c>
      <c r="C19" s="21" t="s">
        <v>51</v>
      </c>
    </row>
    <row r="20" spans="2:3" x14ac:dyDescent="0.2">
      <c r="B20" s="20" t="s">
        <v>4</v>
      </c>
      <c r="C20" s="21" t="s">
        <v>54</v>
      </c>
    </row>
    <row r="21" spans="2:3" x14ac:dyDescent="0.2">
      <c r="B21" s="20" t="s">
        <v>16</v>
      </c>
      <c r="C21" s="21" t="s">
        <v>56</v>
      </c>
    </row>
    <row r="22" spans="2:3" x14ac:dyDescent="0.2">
      <c r="B22" s="20" t="s">
        <v>11</v>
      </c>
      <c r="C22" s="21" t="s">
        <v>66</v>
      </c>
    </row>
    <row r="24" spans="2:3" x14ac:dyDescent="0.2">
      <c r="B24" s="20" t="s">
        <v>67</v>
      </c>
      <c r="C24" s="21" t="s">
        <v>68</v>
      </c>
    </row>
  </sheetData>
  <hyperlinks>
    <hyperlink ref="C10" r:id="rId1"/>
    <hyperlink ref="C18" r:id="rId2"/>
    <hyperlink ref="C8" r:id="rId3"/>
    <hyperlink ref="C19" r:id="rId4"/>
    <hyperlink ref="C11" r:id="rId5"/>
    <hyperlink ref="C9" r:id="rId6"/>
    <hyperlink ref="C20" r:id="rId7"/>
    <hyperlink ref="C4" r:id="rId8"/>
    <hyperlink ref="C21" r:id="rId9"/>
    <hyperlink ref="C5" r:id="rId10"/>
    <hyperlink ref="C6" r:id="rId11"/>
    <hyperlink ref="C12" r:id="rId12"/>
    <hyperlink ref="C17" r:id="rId13"/>
    <hyperlink ref="C13" r:id="rId14"/>
    <hyperlink ref="C14" r:id="rId15"/>
    <hyperlink ref="C7" r:id="rId16"/>
    <hyperlink ref="C15" r:id="rId17"/>
    <hyperlink ref="C16" r:id="rId18" location="FinancialSector"/>
    <hyperlink ref="C22" r:id="rId19"/>
    <hyperlink ref="C24" r:id="rId20"/>
  </hyperlinks>
  <pageMargins left="0.7" right="0.7" top="0.75" bottom="0.75" header="0.3" footer="0.3"/>
  <pageSetup orientation="portrait" horizontalDpi="300" verticalDpi="30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for figure 6.1</vt:lpstr>
      <vt:lpstr>figure 6.1</vt:lpstr>
      <vt:lpstr>seigniorage</vt:lpstr>
      <vt:lpstr>Russia</vt:lpstr>
      <vt:lpstr>Denmark</vt:lpstr>
      <vt:lpstr>Read 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2017-09-01T17:23:15Z</dcterms:modified>
</cp:coreProperties>
</file>