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data for figure 6.1" sheetId="4" r:id="rId1"/>
    <sheet name="figure 6.1" sheetId="2" r:id="rId2"/>
    <sheet name="seigniorage" sheetId="3" r:id="rId3"/>
    <sheet name="Russia" sheetId="5" r:id="rId4"/>
    <sheet name="Demark" sheetId="6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D11" i="6" l="1"/>
  <c r="E11" i="6" s="1"/>
  <c r="D10" i="6"/>
  <c r="E10" i="6" s="1"/>
  <c r="D9" i="6"/>
  <c r="E9" i="6" s="1"/>
  <c r="D8" i="6"/>
  <c r="E8" i="6" s="1"/>
  <c r="E7" i="6"/>
  <c r="D7" i="6"/>
  <c r="D6" i="6"/>
  <c r="E6" i="6" s="1"/>
  <c r="D5" i="6"/>
  <c r="E5" i="6" s="1"/>
  <c r="D4" i="6"/>
  <c r="E4" i="6" s="1"/>
  <c r="E3" i="6"/>
  <c r="D3" i="6"/>
  <c r="D2" i="6"/>
  <c r="E2" i="6" s="1"/>
  <c r="E12" i="6" l="1"/>
  <c r="B12" i="5" l="1"/>
  <c r="C11" i="5" s="1"/>
  <c r="F11" i="5" s="1"/>
  <c r="B11" i="5"/>
  <c r="C10" i="5" s="1"/>
  <c r="F10" i="5" s="1"/>
  <c r="B10" i="5"/>
  <c r="B9" i="5"/>
  <c r="C8" i="5" s="1"/>
  <c r="F8" i="5" s="1"/>
  <c r="B8" i="5"/>
  <c r="C7" i="5" s="1"/>
  <c r="F7" i="5" s="1"/>
  <c r="B7" i="5"/>
  <c r="C6" i="5"/>
  <c r="F6" i="5" s="1"/>
  <c r="B6" i="5"/>
  <c r="B5" i="5"/>
  <c r="C4" i="5" s="1"/>
  <c r="F4" i="5" s="1"/>
  <c r="B4" i="5"/>
  <c r="C3" i="5" s="1"/>
  <c r="F3" i="5" s="1"/>
  <c r="B3" i="5"/>
  <c r="C2" i="5"/>
  <c r="F2" i="5" s="1"/>
  <c r="B2" i="5"/>
  <c r="C5" i="5" l="1"/>
  <c r="F5" i="5" s="1"/>
  <c r="F12" i="5" s="1"/>
  <c r="C9" i="5"/>
  <c r="F9" i="5" s="1"/>
  <c r="U29" i="3" l="1"/>
  <c r="T29" i="3"/>
  <c r="S29" i="3"/>
  <c r="R29" i="3"/>
  <c r="Q29" i="3"/>
  <c r="P29" i="3"/>
  <c r="O29" i="3"/>
  <c r="N29" i="3"/>
  <c r="L29" i="3"/>
  <c r="K29" i="3"/>
  <c r="I29" i="3"/>
  <c r="H29" i="3"/>
  <c r="G29" i="3"/>
  <c r="F29" i="3"/>
  <c r="E29" i="3"/>
  <c r="D29" i="3"/>
  <c r="C29" i="3"/>
  <c r="B29" i="3"/>
  <c r="U28" i="3"/>
  <c r="T28" i="3"/>
  <c r="S28" i="3"/>
  <c r="R28" i="3"/>
  <c r="Q28" i="3"/>
  <c r="P28" i="3"/>
  <c r="O28" i="3"/>
  <c r="N28" i="3"/>
  <c r="M28" i="3"/>
  <c r="L28" i="3"/>
  <c r="K28" i="3"/>
  <c r="I28" i="3"/>
  <c r="H28" i="3"/>
  <c r="G28" i="3"/>
  <c r="F28" i="3"/>
  <c r="E28" i="3"/>
  <c r="D28" i="3"/>
  <c r="C28" i="3"/>
  <c r="B28" i="3"/>
  <c r="U27" i="3"/>
  <c r="T27" i="3"/>
  <c r="S27" i="3"/>
  <c r="R27" i="3"/>
  <c r="Q27" i="3"/>
  <c r="P27" i="3"/>
  <c r="O27" i="3"/>
  <c r="N27" i="3"/>
  <c r="M27" i="3"/>
  <c r="L27" i="3"/>
  <c r="K27" i="3"/>
  <c r="I27" i="3"/>
  <c r="H27" i="3"/>
  <c r="G27" i="3"/>
  <c r="F27" i="3"/>
  <c r="E27" i="3"/>
  <c r="D27" i="3"/>
  <c r="C27" i="3"/>
  <c r="B27" i="3"/>
  <c r="U26" i="3"/>
  <c r="T26" i="3"/>
  <c r="S26" i="3"/>
  <c r="R26" i="3"/>
  <c r="Q26" i="3"/>
  <c r="P26" i="3"/>
  <c r="O26" i="3"/>
  <c r="N26" i="3"/>
  <c r="M26" i="3"/>
  <c r="L26" i="3"/>
  <c r="K26" i="3"/>
  <c r="I26" i="3"/>
  <c r="H26" i="3"/>
  <c r="G26" i="3"/>
  <c r="F26" i="3"/>
  <c r="E26" i="3"/>
  <c r="D26" i="3"/>
  <c r="C26" i="3"/>
  <c r="B26" i="3"/>
  <c r="U25" i="3"/>
  <c r="T25" i="3"/>
  <c r="S25" i="3"/>
  <c r="R25" i="3"/>
  <c r="Q25" i="3"/>
  <c r="P25" i="3"/>
  <c r="O25" i="3"/>
  <c r="N25" i="3"/>
  <c r="M25" i="3"/>
  <c r="L25" i="3"/>
  <c r="K25" i="3"/>
  <c r="I25" i="3"/>
  <c r="H25" i="3"/>
  <c r="G25" i="3"/>
  <c r="F25" i="3"/>
  <c r="E25" i="3"/>
  <c r="D25" i="3"/>
  <c r="C25" i="3"/>
  <c r="B25" i="3"/>
  <c r="U24" i="3"/>
  <c r="T24" i="3"/>
  <c r="S24" i="3"/>
  <c r="R24" i="3"/>
  <c r="Q24" i="3"/>
  <c r="P24" i="3"/>
  <c r="O24" i="3"/>
  <c r="N24" i="3"/>
  <c r="M24" i="3"/>
  <c r="L24" i="3"/>
  <c r="K24" i="3"/>
  <c r="I24" i="3"/>
  <c r="H24" i="3"/>
  <c r="G24" i="3"/>
  <c r="F24" i="3"/>
  <c r="E24" i="3"/>
  <c r="D24" i="3"/>
  <c r="C24" i="3"/>
  <c r="B24" i="3"/>
  <c r="U23" i="3"/>
  <c r="T23" i="3"/>
  <c r="S23" i="3"/>
  <c r="R23" i="3"/>
  <c r="Q23" i="3"/>
  <c r="P23" i="3"/>
  <c r="O23" i="3"/>
  <c r="N23" i="3"/>
  <c r="M23" i="3"/>
  <c r="L23" i="3"/>
  <c r="K23" i="3"/>
  <c r="I23" i="3"/>
  <c r="H23" i="3"/>
  <c r="G23" i="3"/>
  <c r="F23" i="3"/>
  <c r="E23" i="3"/>
  <c r="D23" i="3"/>
  <c r="C23" i="3"/>
  <c r="B23" i="3"/>
  <c r="U22" i="3"/>
  <c r="T22" i="3"/>
  <c r="S22" i="3"/>
  <c r="R22" i="3"/>
  <c r="Q22" i="3"/>
  <c r="P22" i="3"/>
  <c r="O22" i="3"/>
  <c r="N22" i="3"/>
  <c r="M22" i="3"/>
  <c r="L22" i="3"/>
  <c r="K22" i="3"/>
  <c r="I22" i="3"/>
  <c r="H22" i="3"/>
  <c r="G22" i="3"/>
  <c r="F22" i="3"/>
  <c r="E22" i="3"/>
  <c r="D22" i="3"/>
  <c r="C22" i="3"/>
  <c r="B22" i="3"/>
  <c r="U21" i="3"/>
  <c r="T21" i="3"/>
  <c r="S21" i="3"/>
  <c r="R21" i="3"/>
  <c r="Q21" i="3"/>
  <c r="P21" i="3"/>
  <c r="O21" i="3"/>
  <c r="N21" i="3"/>
  <c r="M21" i="3"/>
  <c r="L21" i="3"/>
  <c r="K21" i="3"/>
  <c r="I21" i="3"/>
  <c r="H21" i="3"/>
  <c r="G21" i="3"/>
  <c r="F21" i="3"/>
  <c r="E21" i="3"/>
  <c r="D21" i="3"/>
  <c r="C21" i="3"/>
  <c r="B21" i="3"/>
  <c r="U20" i="3"/>
  <c r="U30" i="3" s="1"/>
  <c r="T20" i="3"/>
  <c r="S20" i="3"/>
  <c r="R20" i="3"/>
  <c r="Q20" i="3"/>
  <c r="P20" i="3"/>
  <c r="O20" i="3"/>
  <c r="N20" i="3"/>
  <c r="M20" i="3"/>
  <c r="L20" i="3"/>
  <c r="K20" i="3"/>
  <c r="K30" i="3" s="1"/>
  <c r="I20" i="3"/>
  <c r="H20" i="3"/>
  <c r="G20" i="3"/>
  <c r="F20" i="3"/>
  <c r="E20" i="3"/>
  <c r="D20" i="3"/>
  <c r="C20" i="3"/>
  <c r="B20" i="3"/>
  <c r="J13" i="3"/>
  <c r="J29" i="3" s="1"/>
  <c r="J12" i="3"/>
  <c r="J11" i="3"/>
  <c r="J10" i="3"/>
  <c r="J9" i="3"/>
  <c r="J8" i="3"/>
  <c r="J7" i="3"/>
  <c r="J6" i="3"/>
  <c r="J5" i="3"/>
  <c r="J4" i="3"/>
  <c r="E30" i="3" l="1"/>
  <c r="I30" i="3"/>
  <c r="N30" i="3"/>
  <c r="J24" i="3"/>
  <c r="J21" i="3"/>
  <c r="J30" i="3" s="1"/>
  <c r="J20" i="3"/>
  <c r="R30" i="3"/>
  <c r="J25" i="3"/>
  <c r="J22" i="3"/>
  <c r="C30" i="3"/>
  <c r="J23" i="3"/>
  <c r="J27" i="3"/>
  <c r="D30" i="3"/>
  <c r="H30" i="3"/>
  <c r="M30" i="3"/>
  <c r="P30" i="3"/>
  <c r="T30" i="3"/>
  <c r="B30" i="3"/>
  <c r="F30" i="3"/>
  <c r="Q30" i="3"/>
  <c r="J26" i="3"/>
  <c r="G30" i="3"/>
  <c r="L30" i="3"/>
  <c r="O30" i="3"/>
  <c r="S30" i="3"/>
  <c r="J28" i="3"/>
</calcChain>
</file>

<file path=xl/sharedStrings.xml><?xml version="1.0" encoding="utf-8"?>
<sst xmlns="http://schemas.openxmlformats.org/spreadsheetml/2006/main" count="139" uniqueCount="46">
  <si>
    <t>average</t>
  </si>
  <si>
    <t>Russia</t>
  </si>
  <si>
    <t>Hong Kong</t>
  </si>
  <si>
    <t>Colombia</t>
  </si>
  <si>
    <t>Turkey</t>
  </si>
  <si>
    <t>Singapore</t>
  </si>
  <si>
    <t>Taiwan</t>
  </si>
  <si>
    <t>Switzerland</t>
  </si>
  <si>
    <t>Eurozone</t>
  </si>
  <si>
    <t>Israel</t>
  </si>
  <si>
    <t>Japan</t>
  </si>
  <si>
    <t>US</t>
  </si>
  <si>
    <t>Chile</t>
  </si>
  <si>
    <t>Nigeria</t>
  </si>
  <si>
    <t>South Africa</t>
  </si>
  <si>
    <t>Australia</t>
  </si>
  <si>
    <t>UK</t>
  </si>
  <si>
    <t>Canada</t>
  </si>
  <si>
    <t>New Zealand</t>
  </si>
  <si>
    <t>Demark</t>
    <phoneticPr fontId="2" type="noConversion"/>
  </si>
  <si>
    <t>Norway</t>
  </si>
  <si>
    <t>Mexico</t>
  </si>
  <si>
    <t>Sweden</t>
  </si>
  <si>
    <t>Currency outside banks</t>
  </si>
  <si>
    <t>GDP</t>
  </si>
  <si>
    <t>year</t>
  </si>
  <si>
    <t>millions NC</t>
  </si>
  <si>
    <t>millions of Euro</t>
  </si>
  <si>
    <t>HK$ million</t>
  </si>
  <si>
    <t>millions of NC</t>
  </si>
  <si>
    <t>millions of pesos</t>
  </si>
  <si>
    <t>R millions</t>
  </si>
  <si>
    <t>billions NC</t>
  </si>
  <si>
    <t>Seignorage/GDP</t>
  </si>
  <si>
    <t>MO mid year millions of rubles</t>
  </si>
  <si>
    <t>GDP millions of rubles IMF definition</t>
  </si>
  <si>
    <t>GDP(mil)</t>
    <phoneticPr fontId="2" type="noConversion"/>
  </si>
  <si>
    <t>currency(mil)</t>
    <phoneticPr fontId="2" type="noConversion"/>
  </si>
  <si>
    <t>currency growth</t>
    <phoneticPr fontId="2" type="noConversion"/>
  </si>
  <si>
    <t>currency growth/GDP</t>
    <phoneticPr fontId="2" type="noConversion"/>
  </si>
  <si>
    <t>average</t>
    <phoneticPr fontId="2" type="noConversion"/>
  </si>
  <si>
    <t>Note: Coins included</t>
    <phoneticPr fontId="2" type="noConversion"/>
  </si>
  <si>
    <t>Data is as available on 2016/03/31</t>
    <phoneticPr fontId="2" type="noConversion"/>
  </si>
  <si>
    <t>GDP data from 2005 to 2014 come from World Economic Outlook. 2015 GDP data come from central bank sources.</t>
    <phoneticPr fontId="2" type="noConversion"/>
  </si>
  <si>
    <t>Data Courtesy of Russian Central Bank</t>
    <phoneticPr fontId="2" type="noConversion"/>
  </si>
  <si>
    <r>
      <t xml:space="preserve">Data Source:  </t>
    </r>
    <r>
      <rPr>
        <i/>
        <sz val="11"/>
        <color theme="1"/>
        <rFont val="宋体"/>
        <family val="3"/>
        <charset val="134"/>
        <scheme val="minor"/>
      </rPr>
      <t>International Financial Statistics</t>
    </r>
    <r>
      <rPr>
        <sz val="11"/>
        <color theme="1"/>
        <rFont val="宋体"/>
        <family val="2"/>
        <scheme val="minor"/>
      </rPr>
      <t xml:space="preserve"> and Central Bank sources.  Norway 2006-2014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</si>
</sst>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Calibri (Body)"/>
    </font>
    <font>
      <sz val="10"/>
      <name val="Arial"/>
      <family val="2"/>
    </font>
    <font>
      <sz val="14"/>
      <color theme="1"/>
      <name val="宋体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indexed="8"/>
      <name val="Arial Cyr"/>
      <charset val="204"/>
    </font>
    <font>
      <b/>
      <sz val="12"/>
      <name val="Arial Cyr"/>
      <charset val="204"/>
    </font>
    <font>
      <b/>
      <sz val="14"/>
      <color theme="1"/>
      <name val="宋体"/>
      <family val="2"/>
      <charset val="204"/>
      <scheme val="minor"/>
    </font>
    <font>
      <i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</cellStyleXfs>
  <cellXfs count="15">
    <xf numFmtId="0" fontId="0" fillId="0" borderId="0" xfId="0"/>
    <xf numFmtId="10" fontId="0" fillId="0" borderId="0" xfId="1" applyNumberFormat="1" applyFont="1" applyAlignment="1"/>
    <xf numFmtId="0" fontId="3" fillId="0" borderId="0" xfId="0" applyFont="1"/>
    <xf numFmtId="10" fontId="3" fillId="0" borderId="0" xfId="1" applyNumberFormat="1" applyFont="1" applyAlignment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76" fontId="5" fillId="0" borderId="1" xfId="0" applyNumberFormat="1" applyFont="1" applyBorder="1"/>
    <xf numFmtId="0" fontId="5" fillId="0" borderId="1" xfId="0" applyFont="1" applyBorder="1"/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/>
    <xf numFmtId="0" fontId="9" fillId="0" borderId="1" xfId="0" applyFont="1" applyBorder="1"/>
    <xf numFmtId="176" fontId="9" fillId="0" borderId="1" xfId="0" applyNumberFormat="1" applyFont="1" applyFill="1" applyBorder="1"/>
  </cellXfs>
  <cellStyles count="4">
    <cellStyle name="Normal 125" xfId="3"/>
    <cellStyle name="Standaard 2" xfId="2"/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1" i="0" baseline="0">
                <a:effectLst/>
                <a:latin typeface="+mn-lt"/>
              </a:rPr>
              <a:t>Figure 6.1: Seigniorage Revenue/GDP</a:t>
            </a:r>
            <a:endParaRPr lang="zh-CN" altLang="zh-CN" sz="1600">
              <a:effectLst/>
              <a:latin typeface="+mn-lt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>
                <a:latin typeface="+mn-lt"/>
              </a:rPr>
              <a:t>2006-2015 average</a:t>
            </a:r>
            <a:endParaRPr lang="zh-CN" altLang="en-US" sz="1600">
              <a:latin typeface="+mn-lt"/>
            </a:endParaRP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21"/>
              <c:layout>
                <c:manualLayout>
                  <c:x val="-0.12988710677935394"/>
                  <c:y val="-2.453234966981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 for figure 6.1'!$A$2:$A$23</c:f>
              <c:strCache>
                <c:ptCount val="22"/>
                <c:pt idx="0">
                  <c:v>Russia</c:v>
                </c:pt>
                <c:pt idx="1">
                  <c:v>Hong Kong</c:v>
                </c:pt>
                <c:pt idx="2">
                  <c:v>Colombia</c:v>
                </c:pt>
                <c:pt idx="3">
                  <c:v>Turkey</c:v>
                </c:pt>
                <c:pt idx="4">
                  <c:v>Singapore</c:v>
                </c:pt>
                <c:pt idx="5">
                  <c:v>Taiwan</c:v>
                </c:pt>
                <c:pt idx="6">
                  <c:v>Switzerland</c:v>
                </c:pt>
                <c:pt idx="7">
                  <c:v>Eurozone</c:v>
                </c:pt>
                <c:pt idx="8">
                  <c:v>Israel</c:v>
                </c:pt>
                <c:pt idx="9">
                  <c:v>Japan</c:v>
                </c:pt>
                <c:pt idx="10">
                  <c:v>US</c:v>
                </c:pt>
                <c:pt idx="11">
                  <c:v>Chile</c:v>
                </c:pt>
                <c:pt idx="12">
                  <c:v>Nigeria</c:v>
                </c:pt>
                <c:pt idx="13">
                  <c:v>South Africa</c:v>
                </c:pt>
                <c:pt idx="14">
                  <c:v>Australia</c:v>
                </c:pt>
                <c:pt idx="15">
                  <c:v>UK</c:v>
                </c:pt>
                <c:pt idx="16">
                  <c:v>Canada</c:v>
                </c:pt>
                <c:pt idx="17">
                  <c:v>New Zealand</c:v>
                </c:pt>
                <c:pt idx="18">
                  <c:v>Demark</c:v>
                </c:pt>
                <c:pt idx="19">
                  <c:v>Norway</c:v>
                </c:pt>
                <c:pt idx="20">
                  <c:v>Mexico</c:v>
                </c:pt>
                <c:pt idx="21">
                  <c:v>Sweden</c:v>
                </c:pt>
              </c:strCache>
            </c:strRef>
          </c:cat>
          <c:val>
            <c:numRef>
              <c:f>'data for figure 6.1'!$B$2:$B$23</c:f>
              <c:numCache>
                <c:formatCode>0.00%</c:formatCode>
                <c:ptCount val="22"/>
                <c:pt idx="0">
                  <c:v>1.37E-2</c:v>
                </c:pt>
                <c:pt idx="1">
                  <c:v>1.0955064352171345E-2</c:v>
                </c:pt>
                <c:pt idx="2">
                  <c:v>6.8247730328787363E-3</c:v>
                </c:pt>
                <c:pt idx="3">
                  <c:v>6.3264099114199723E-3</c:v>
                </c:pt>
                <c:pt idx="4">
                  <c:v>6.2339971308526957E-3</c:v>
                </c:pt>
                <c:pt idx="5">
                  <c:v>5.8024880421251339E-3</c:v>
                </c:pt>
                <c:pt idx="6">
                  <c:v>5.7832206352447547E-3</c:v>
                </c:pt>
                <c:pt idx="7">
                  <c:v>5.4999999999999997E-3</c:v>
                </c:pt>
                <c:pt idx="8">
                  <c:v>4.9566907265527274E-3</c:v>
                </c:pt>
                <c:pt idx="9">
                  <c:v>4.0000000000000001E-3</c:v>
                </c:pt>
                <c:pt idx="10">
                  <c:v>3.9761118090599077E-3</c:v>
                </c:pt>
                <c:pt idx="11">
                  <c:v>3.641510634247449E-3</c:v>
                </c:pt>
                <c:pt idx="12">
                  <c:v>2.8740728475562184E-3</c:v>
                </c:pt>
                <c:pt idx="13">
                  <c:v>2.5084091061934152E-3</c:v>
                </c:pt>
                <c:pt idx="14">
                  <c:v>2.4850270593937958E-3</c:v>
                </c:pt>
                <c:pt idx="15">
                  <c:v>1.8405293520672619E-3</c:v>
                </c:pt>
                <c:pt idx="16">
                  <c:v>1.8E-3</c:v>
                </c:pt>
                <c:pt idx="17">
                  <c:v>1.1758494409282087E-3</c:v>
                </c:pt>
                <c:pt idx="18">
                  <c:v>5.5999999999999995E-4</c:v>
                </c:pt>
                <c:pt idx="19">
                  <c:v>2.1061440826478865E-4</c:v>
                </c:pt>
                <c:pt idx="20">
                  <c:v>1.9154438072291409E-4</c:v>
                </c:pt>
                <c:pt idx="21">
                  <c:v>-5.525268479663341E-4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201467008"/>
        <c:axId val="201468928"/>
      </c:barChart>
      <c:catAx>
        <c:axId val="201467008"/>
        <c:scaling>
          <c:orientation val="minMax"/>
        </c:scaling>
        <c:delete val="0"/>
        <c:axPos val="l"/>
        <c:majorTickMark val="none"/>
        <c:minorTickMark val="none"/>
        <c:tickLblPos val="nextTo"/>
        <c:crossAx val="201468928"/>
        <c:crosses val="autoZero"/>
        <c:auto val="1"/>
        <c:lblAlgn val="ctr"/>
        <c:lblOffset val="100"/>
        <c:noMultiLvlLbl val="0"/>
      </c:catAx>
      <c:valAx>
        <c:axId val="201468928"/>
        <c:scaling>
          <c:orientation val="minMax"/>
          <c:max val="1.4000000000000002E-2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000" b="0" i="0" u="none" strike="noStrike" baseline="0">
                    <a:effectLst/>
                  </a:rPr>
                  <a:t>Data Source:  International Monetary Financial Statistics and Central Bank sources.  Norway 2006-2014</a:t>
                </a:r>
                <a:endParaRPr lang="zh-CN" altLang="en-US" b="0"/>
              </a:p>
            </c:rich>
          </c:tx>
          <c:layout>
            <c:manualLayout>
              <c:xMode val="edge"/>
              <c:yMode val="edge"/>
              <c:x val="0.13961080976381923"/>
              <c:y val="0.91522994820781123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20146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676276</xdr:colOff>
      <xdr:row>30</xdr:row>
      <xdr:rowOff>33338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ka/Otdel_ORFS/Lena/&#1050;&#1086;&#1084;&#1084;&#1077;&#1085;&#1090;&#1072;&#1088;&#1080;&#1080;/&#1052;&#1077;&#1089;&#1103;&#1094;/of-stat-M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2 и комп.-офиц"/>
      <sheetName val="сезонно-сглаженные"/>
      <sheetName val="структура М2_new"/>
      <sheetName val="М2-скольз.год"/>
      <sheetName val="V(M2офиц.)"/>
      <sheetName val="V(M2Xофиц.)"/>
      <sheetName val="V(M2Y)"/>
      <sheetName val="V(M0офиц)"/>
      <sheetName val="V(M1)"/>
      <sheetName val="contrib"/>
      <sheetName val="Сontibution-M2"/>
    </sheetNames>
    <sheetDataSet>
      <sheetData sheetId="0" refreshError="1">
        <row r="101">
          <cell r="M101">
            <v>1534.8</v>
          </cell>
        </row>
        <row r="102">
          <cell r="M102">
            <v>1425.2</v>
          </cell>
        </row>
        <row r="103">
          <cell r="M103">
            <v>1444.1</v>
          </cell>
        </row>
        <row r="104">
          <cell r="M104">
            <v>1481.7</v>
          </cell>
        </row>
        <row r="105">
          <cell r="M105">
            <v>1565.8</v>
          </cell>
        </row>
        <row r="106">
          <cell r="M106">
            <v>1582.3</v>
          </cell>
        </row>
        <row r="107">
          <cell r="M107">
            <v>1650.7</v>
          </cell>
        </row>
        <row r="108">
          <cell r="M108">
            <v>1701.8</v>
          </cell>
        </row>
        <row r="109">
          <cell r="M109">
            <v>1703.3</v>
          </cell>
        </row>
        <row r="110">
          <cell r="M110">
            <v>1740.7</v>
          </cell>
        </row>
        <row r="111">
          <cell r="M111">
            <v>1752</v>
          </cell>
        </row>
        <row r="112">
          <cell r="M112">
            <v>1765.8</v>
          </cell>
        </row>
        <row r="113">
          <cell r="M113">
            <v>2009.2</v>
          </cell>
        </row>
        <row r="114">
          <cell r="M114">
            <v>1875.6</v>
          </cell>
        </row>
        <row r="115">
          <cell r="M115">
            <v>1890.1</v>
          </cell>
        </row>
        <row r="116">
          <cell r="M116">
            <v>1928.8</v>
          </cell>
        </row>
        <row r="117">
          <cell r="M117">
            <v>2027.8</v>
          </cell>
        </row>
        <row r="118">
          <cell r="M118">
            <v>2096.9</v>
          </cell>
        </row>
        <row r="119">
          <cell r="M119">
            <v>2233.4</v>
          </cell>
        </row>
        <row r="120">
          <cell r="M120">
            <v>2290.3000000000002</v>
          </cell>
        </row>
        <row r="121">
          <cell r="M121">
            <v>2351.6</v>
          </cell>
        </row>
        <row r="122">
          <cell r="M122">
            <v>2400.8000000000002</v>
          </cell>
        </row>
        <row r="123">
          <cell r="M123">
            <v>2402.1999999999998</v>
          </cell>
        </row>
        <row r="124">
          <cell r="M124">
            <v>2450.6999999999998</v>
          </cell>
        </row>
        <row r="125">
          <cell r="M125">
            <v>2785.2</v>
          </cell>
        </row>
        <row r="126">
          <cell r="M126">
            <v>2630.1</v>
          </cell>
        </row>
        <row r="127">
          <cell r="M127">
            <v>2682</v>
          </cell>
        </row>
        <row r="128">
          <cell r="M128">
            <v>2741.2</v>
          </cell>
        </row>
        <row r="129">
          <cell r="M129">
            <v>2859.4</v>
          </cell>
        </row>
        <row r="130">
          <cell r="M130">
            <v>2896.6</v>
          </cell>
        </row>
        <row r="131">
          <cell r="M131">
            <v>3027.5</v>
          </cell>
        </row>
        <row r="132">
          <cell r="M132">
            <v>3087</v>
          </cell>
        </row>
        <row r="133">
          <cell r="M133">
            <v>3170.6</v>
          </cell>
        </row>
        <row r="134">
          <cell r="M134">
            <v>3220.9</v>
          </cell>
        </row>
        <row r="135">
          <cell r="M135">
            <v>3259.1</v>
          </cell>
        </row>
        <row r="136">
          <cell r="M136">
            <v>3373.4</v>
          </cell>
        </row>
        <row r="137">
          <cell r="M137">
            <v>3702.2</v>
          </cell>
        </row>
        <row r="138">
          <cell r="M138">
            <v>3465.7</v>
          </cell>
        </row>
        <row r="139">
          <cell r="M139">
            <v>3487.6</v>
          </cell>
        </row>
        <row r="140">
          <cell r="M140">
            <v>3475.5</v>
          </cell>
        </row>
        <row r="141">
          <cell r="M141">
            <v>3601.4</v>
          </cell>
        </row>
        <row r="142">
          <cell r="M142">
            <v>3656.2</v>
          </cell>
        </row>
        <row r="143">
          <cell r="M143">
            <v>3724.9</v>
          </cell>
        </row>
        <row r="144">
          <cell r="M144">
            <v>3807.2</v>
          </cell>
        </row>
        <row r="145">
          <cell r="M145">
            <v>3887.4</v>
          </cell>
        </row>
        <row r="146">
          <cell r="M146">
            <v>3904.2</v>
          </cell>
        </row>
        <row r="147">
          <cell r="M147">
            <v>3962.2</v>
          </cell>
        </row>
        <row r="148">
          <cell r="M148">
            <v>3793.1</v>
          </cell>
        </row>
        <row r="149">
          <cell r="M149">
            <v>3794.8</v>
          </cell>
        </row>
        <row r="150">
          <cell r="M150">
            <v>3312.7</v>
          </cell>
        </row>
        <row r="151">
          <cell r="M151">
            <v>3301.6</v>
          </cell>
        </row>
        <row r="152">
          <cell r="M152">
            <v>3278.3</v>
          </cell>
        </row>
        <row r="153">
          <cell r="M153">
            <v>3410.1</v>
          </cell>
        </row>
        <row r="154">
          <cell r="M154">
            <v>3461.9</v>
          </cell>
        </row>
        <row r="155">
          <cell r="M155">
            <v>3522.5</v>
          </cell>
        </row>
        <row r="156">
          <cell r="M156">
            <v>3550.1</v>
          </cell>
        </row>
        <row r="157">
          <cell r="M157">
            <v>3506.6</v>
          </cell>
        </row>
        <row r="158">
          <cell r="M158">
            <v>3485.6</v>
          </cell>
        </row>
        <row r="159">
          <cell r="M159">
            <v>3566.7</v>
          </cell>
        </row>
        <row r="160">
          <cell r="M160">
            <v>3600.1</v>
          </cell>
        </row>
        <row r="161">
          <cell r="M161">
            <v>4038.1</v>
          </cell>
        </row>
        <row r="162">
          <cell r="M162">
            <v>3873.3</v>
          </cell>
        </row>
        <row r="163">
          <cell r="M163">
            <v>3950</v>
          </cell>
        </row>
        <row r="164">
          <cell r="M164">
            <v>3986.1</v>
          </cell>
        </row>
        <row r="165">
          <cell r="M165">
            <v>4181</v>
          </cell>
        </row>
        <row r="166">
          <cell r="M166">
            <v>4240.3</v>
          </cell>
        </row>
        <row r="167">
          <cell r="M167">
            <v>4367.7</v>
          </cell>
        </row>
        <row r="168">
          <cell r="M168">
            <v>4467.3</v>
          </cell>
        </row>
        <row r="169">
          <cell r="M169">
            <v>4477.8</v>
          </cell>
        </row>
        <row r="170">
          <cell r="M170">
            <v>4524.5</v>
          </cell>
        </row>
        <row r="171">
          <cell r="M171">
            <v>4590</v>
          </cell>
        </row>
        <row r="172">
          <cell r="M172">
            <v>4621.5</v>
          </cell>
        </row>
        <row r="173">
          <cell r="M173">
            <v>5062.7459259999987</v>
          </cell>
        </row>
        <row r="174">
          <cell r="M174">
            <v>4830.7061949999998</v>
          </cell>
        </row>
        <row r="175">
          <cell r="M175">
            <v>4898</v>
          </cell>
        </row>
        <row r="176">
          <cell r="M176">
            <v>4918.2</v>
          </cell>
        </row>
        <row r="177">
          <cell r="M177">
            <v>5071.3</v>
          </cell>
        </row>
        <row r="178">
          <cell r="M178">
            <v>5079.8</v>
          </cell>
        </row>
        <row r="179">
          <cell r="M179">
            <v>5192.2</v>
          </cell>
        </row>
        <row r="180">
          <cell r="M180">
            <v>5306.6</v>
          </cell>
        </row>
        <row r="181">
          <cell r="M181">
            <v>5343</v>
          </cell>
        </row>
        <row r="182">
          <cell r="M182">
            <v>5420.4</v>
          </cell>
        </row>
        <row r="183">
          <cell r="M183">
            <v>5420.1</v>
          </cell>
        </row>
        <row r="184">
          <cell r="M184">
            <v>5475.2</v>
          </cell>
        </row>
        <row r="185">
          <cell r="M185">
            <v>5938.6</v>
          </cell>
        </row>
        <row r="186">
          <cell r="M186">
            <v>5670.7</v>
          </cell>
        </row>
        <row r="187">
          <cell r="M187">
            <v>5713</v>
          </cell>
        </row>
        <row r="188">
          <cell r="M188">
            <v>5704.3</v>
          </cell>
        </row>
        <row r="189">
          <cell r="M189">
            <v>5831.4617270000008</v>
          </cell>
        </row>
        <row r="190">
          <cell r="M190">
            <v>5856.4</v>
          </cell>
        </row>
        <row r="191">
          <cell r="M191">
            <v>6003.9</v>
          </cell>
        </row>
        <row r="192">
          <cell r="M192">
            <v>5976.3</v>
          </cell>
        </row>
        <row r="193">
          <cell r="M193">
            <v>5980.0490549999995</v>
          </cell>
        </row>
        <row r="194">
          <cell r="M194">
            <v>5969.2</v>
          </cell>
        </row>
        <row r="195">
          <cell r="M195">
            <v>5931.3</v>
          </cell>
        </row>
        <row r="196">
          <cell r="M196">
            <v>5975.3537159999987</v>
          </cell>
        </row>
        <row r="197">
          <cell r="M197">
            <v>6430.1</v>
          </cell>
        </row>
        <row r="198">
          <cell r="M198">
            <v>6078.9</v>
          </cell>
        </row>
        <row r="199">
          <cell r="M199">
            <v>6140.9</v>
          </cell>
        </row>
        <row r="200">
          <cell r="M200">
            <v>6181.3980389999997</v>
          </cell>
        </row>
        <row r="201">
          <cell r="M201">
            <v>6353.5</v>
          </cell>
        </row>
        <row r="202">
          <cell r="M202">
            <v>6348.8</v>
          </cell>
        </row>
        <row r="203">
          <cell r="M203">
            <v>6470.3</v>
          </cell>
        </row>
        <row r="204">
          <cell r="M204">
            <v>6480.1</v>
          </cell>
        </row>
        <row r="205">
          <cell r="M205">
            <v>6509.8</v>
          </cell>
        </row>
        <row r="206">
          <cell r="M206">
            <v>6414.4</v>
          </cell>
        </row>
        <row r="207">
          <cell r="M207">
            <v>6419</v>
          </cell>
        </row>
        <row r="208">
          <cell r="M208">
            <v>6564.1</v>
          </cell>
        </row>
        <row r="209">
          <cell r="M209">
            <v>6985.6</v>
          </cell>
        </row>
        <row r="210">
          <cell r="M210">
            <v>6663.1</v>
          </cell>
        </row>
        <row r="211">
          <cell r="M211">
            <v>6699.9</v>
          </cell>
        </row>
        <row r="212">
          <cell r="M212">
            <v>6608.2</v>
          </cell>
        </row>
        <row r="213">
          <cell r="M213">
            <v>6776.8</v>
          </cell>
        </row>
        <row r="214">
          <cell r="M214">
            <v>6763.1</v>
          </cell>
        </row>
        <row r="215">
          <cell r="M215">
            <v>6763.5</v>
          </cell>
        </row>
        <row r="216">
          <cell r="M216">
            <v>6871.2</v>
          </cell>
        </row>
        <row r="217">
          <cell r="M217">
            <v>6964.1</v>
          </cell>
        </row>
        <row r="218">
          <cell r="M218">
            <v>6959.3</v>
          </cell>
        </row>
        <row r="219">
          <cell r="M219">
            <v>6907.6</v>
          </cell>
        </row>
        <row r="220">
          <cell r="M220">
            <v>6920</v>
          </cell>
        </row>
        <row r="221">
          <cell r="M221">
            <v>7171.5</v>
          </cell>
        </row>
        <row r="222">
          <cell r="M222">
            <v>6700.3</v>
          </cell>
        </row>
        <row r="223">
          <cell r="M223">
            <v>6671.9</v>
          </cell>
        </row>
        <row r="224">
          <cell r="M224">
            <v>6540.8454899999997</v>
          </cell>
        </row>
        <row r="225">
          <cell r="M225">
            <v>6619.6093930000006</v>
          </cell>
        </row>
        <row r="226">
          <cell r="M226">
            <v>6576.6494339999999</v>
          </cell>
        </row>
        <row r="227">
          <cell r="M227">
            <v>6659.4956030000003</v>
          </cell>
        </row>
        <row r="228">
          <cell r="M228">
            <v>6759.5263111604991</v>
          </cell>
        </row>
        <row r="229">
          <cell r="M229">
            <v>6785.7303489999995</v>
          </cell>
        </row>
        <row r="230">
          <cell r="M230">
            <v>6744.85267635951</v>
          </cell>
        </row>
        <row r="231">
          <cell r="M231">
            <v>6786.91932</v>
          </cell>
        </row>
        <row r="232">
          <cell r="M232">
            <v>6786.5971820000013</v>
          </cell>
        </row>
        <row r="233">
          <cell r="M233">
            <v>7239.1458750000011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2" workbookViewId="0">
      <selection activeCell="A25" sqref="A25"/>
    </sheetView>
  </sheetViews>
  <sheetFormatPr defaultRowHeight="13.5"/>
  <cols>
    <col min="1" max="2" width="9" style="1"/>
  </cols>
  <sheetData>
    <row r="1" spans="1:2">
      <c r="B1" s="1" t="s">
        <v>0</v>
      </c>
    </row>
    <row r="2" spans="1:2">
      <c r="A2" s="1" t="s">
        <v>1</v>
      </c>
      <c r="B2" s="1">
        <v>1.37E-2</v>
      </c>
    </row>
    <row r="3" spans="1:2">
      <c r="A3" s="1" t="s">
        <v>2</v>
      </c>
      <c r="B3" s="1">
        <v>1.0955064352171345E-2</v>
      </c>
    </row>
    <row r="4" spans="1:2">
      <c r="A4" s="1" t="s">
        <v>3</v>
      </c>
      <c r="B4" s="1">
        <v>6.8247730328787363E-3</v>
      </c>
    </row>
    <row r="5" spans="1:2">
      <c r="A5" s="1" t="s">
        <v>4</v>
      </c>
      <c r="B5" s="1">
        <v>6.3264099114199723E-3</v>
      </c>
    </row>
    <row r="6" spans="1:2">
      <c r="A6" s="1" t="s">
        <v>5</v>
      </c>
      <c r="B6" s="1">
        <v>6.2339971308526957E-3</v>
      </c>
    </row>
    <row r="7" spans="1:2">
      <c r="A7" s="1" t="s">
        <v>6</v>
      </c>
      <c r="B7" s="1">
        <v>5.8024880421251339E-3</v>
      </c>
    </row>
    <row r="8" spans="1:2">
      <c r="A8" s="1" t="s">
        <v>7</v>
      </c>
      <c r="B8" s="1">
        <v>5.7832206352447547E-3</v>
      </c>
    </row>
    <row r="9" spans="1:2">
      <c r="A9" s="1" t="s">
        <v>8</v>
      </c>
      <c r="B9" s="1">
        <v>5.4999999999999997E-3</v>
      </c>
    </row>
    <row r="10" spans="1:2">
      <c r="A10" s="1" t="s">
        <v>9</v>
      </c>
      <c r="B10" s="1">
        <v>4.9566907265527274E-3</v>
      </c>
    </row>
    <row r="11" spans="1:2">
      <c r="A11" s="1" t="s">
        <v>10</v>
      </c>
      <c r="B11" s="1">
        <v>4.0000000000000001E-3</v>
      </c>
    </row>
    <row r="12" spans="1:2">
      <c r="A12" s="1" t="s">
        <v>11</v>
      </c>
      <c r="B12" s="1">
        <v>3.9761118090599077E-3</v>
      </c>
    </row>
    <row r="13" spans="1:2">
      <c r="A13" s="1" t="s">
        <v>12</v>
      </c>
      <c r="B13" s="1">
        <v>3.641510634247449E-3</v>
      </c>
    </row>
    <row r="14" spans="1:2">
      <c r="A14" s="1" t="s">
        <v>13</v>
      </c>
      <c r="B14" s="1">
        <v>2.8740728475562184E-3</v>
      </c>
    </row>
    <row r="15" spans="1:2">
      <c r="A15" s="1" t="s">
        <v>14</v>
      </c>
      <c r="B15" s="1">
        <v>2.5084091061934152E-3</v>
      </c>
    </row>
    <row r="16" spans="1:2">
      <c r="A16" s="1" t="s">
        <v>15</v>
      </c>
      <c r="B16" s="1">
        <v>2.4850270593937958E-3</v>
      </c>
    </row>
    <row r="17" spans="1:2">
      <c r="A17" s="1" t="s">
        <v>16</v>
      </c>
      <c r="B17" s="1">
        <v>1.8405293520672619E-3</v>
      </c>
    </row>
    <row r="18" spans="1:2">
      <c r="A18" s="1" t="s">
        <v>17</v>
      </c>
      <c r="B18" s="1">
        <v>1.8E-3</v>
      </c>
    </row>
    <row r="19" spans="1:2">
      <c r="A19" s="1" t="s">
        <v>18</v>
      </c>
      <c r="B19" s="1">
        <v>1.1758494409282087E-3</v>
      </c>
    </row>
    <row r="20" spans="1:2">
      <c r="A20" s="1" t="s">
        <v>19</v>
      </c>
      <c r="B20" s="1">
        <v>5.5999999999999995E-4</v>
      </c>
    </row>
    <row r="21" spans="1:2">
      <c r="A21" s="1" t="s">
        <v>20</v>
      </c>
      <c r="B21" s="1">
        <v>2.1061440826478865E-4</v>
      </c>
    </row>
    <row r="22" spans="1:2">
      <c r="A22" s="1" t="s">
        <v>21</v>
      </c>
      <c r="B22" s="1">
        <v>1.9154438072291409E-4</v>
      </c>
    </row>
    <row r="23" spans="1:2">
      <c r="A23" s="1" t="s">
        <v>22</v>
      </c>
      <c r="B23" s="1">
        <v>-5.525268479663341E-4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L17" sqref="L17"/>
    </sheetView>
  </sheetViews>
  <sheetFormatPr defaultRowHeight="13.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tabSelected="1" topLeftCell="A13" workbookViewId="0">
      <selection activeCell="D26" sqref="D26"/>
    </sheetView>
  </sheetViews>
  <sheetFormatPr defaultRowHeight="14.25"/>
  <cols>
    <col min="1" max="42" width="9" style="2"/>
  </cols>
  <sheetData>
    <row r="1" spans="1:41">
      <c r="A1" s="2" t="s">
        <v>23</v>
      </c>
      <c r="V1" s="2" t="s">
        <v>24</v>
      </c>
    </row>
    <row r="2" spans="1:41">
      <c r="A2" s="2" t="s">
        <v>25</v>
      </c>
      <c r="B2" s="2" t="s">
        <v>15</v>
      </c>
      <c r="C2" s="2" t="s">
        <v>17</v>
      </c>
      <c r="D2" s="2" t="s">
        <v>12</v>
      </c>
      <c r="E2" s="2" t="s">
        <v>3</v>
      </c>
      <c r="F2" s="2" t="s">
        <v>8</v>
      </c>
      <c r="G2" s="2" t="s">
        <v>2</v>
      </c>
      <c r="H2" s="2" t="s">
        <v>9</v>
      </c>
      <c r="I2" s="2" t="s">
        <v>10</v>
      </c>
      <c r="J2" s="2" t="s">
        <v>21</v>
      </c>
      <c r="K2" s="2" t="s">
        <v>18</v>
      </c>
      <c r="L2" s="2" t="s">
        <v>13</v>
      </c>
      <c r="M2" s="2" t="s">
        <v>20</v>
      </c>
      <c r="N2" s="2" t="s">
        <v>5</v>
      </c>
      <c r="O2" s="2" t="s">
        <v>14</v>
      </c>
      <c r="P2" s="2" t="s">
        <v>22</v>
      </c>
      <c r="Q2" s="2" t="s">
        <v>7</v>
      </c>
      <c r="R2" s="2" t="s">
        <v>6</v>
      </c>
      <c r="S2" s="2" t="s">
        <v>4</v>
      </c>
      <c r="T2" s="2" t="s">
        <v>16</v>
      </c>
      <c r="U2" s="2" t="s">
        <v>11</v>
      </c>
      <c r="V2" s="2" t="s">
        <v>15</v>
      </c>
      <c r="W2" s="2" t="s">
        <v>17</v>
      </c>
      <c r="X2" s="2" t="s">
        <v>12</v>
      </c>
      <c r="Y2" s="2" t="s">
        <v>3</v>
      </c>
      <c r="Z2" s="2" t="s">
        <v>8</v>
      </c>
      <c r="AA2" s="2" t="s">
        <v>2</v>
      </c>
      <c r="AB2" s="2" t="s">
        <v>9</v>
      </c>
      <c r="AC2" s="2" t="s">
        <v>10</v>
      </c>
      <c r="AD2" s="2" t="s">
        <v>21</v>
      </c>
      <c r="AE2" s="2" t="s">
        <v>18</v>
      </c>
      <c r="AF2" s="2" t="s">
        <v>13</v>
      </c>
      <c r="AG2" s="2" t="s">
        <v>20</v>
      </c>
      <c r="AH2" s="2" t="s">
        <v>5</v>
      </c>
      <c r="AI2" s="2" t="s">
        <v>14</v>
      </c>
      <c r="AJ2" s="2" t="s">
        <v>22</v>
      </c>
      <c r="AK2" s="2" t="s">
        <v>7</v>
      </c>
      <c r="AL2" s="2" t="s">
        <v>6</v>
      </c>
      <c r="AM2" s="2" t="s">
        <v>4</v>
      </c>
      <c r="AN2" s="2" t="s">
        <v>16</v>
      </c>
      <c r="AO2" s="2" t="s">
        <v>11</v>
      </c>
    </row>
    <row r="3" spans="1:41">
      <c r="B3" s="2" t="s">
        <v>26</v>
      </c>
      <c r="C3" s="2" t="s">
        <v>26</v>
      </c>
      <c r="D3" s="2" t="s">
        <v>26</v>
      </c>
      <c r="E3" s="2" t="s">
        <v>26</v>
      </c>
      <c r="F3" s="2" t="s">
        <v>27</v>
      </c>
      <c r="G3" s="2" t="s">
        <v>28</v>
      </c>
      <c r="H3" s="2" t="s">
        <v>26</v>
      </c>
      <c r="I3" s="2" t="s">
        <v>29</v>
      </c>
      <c r="J3" s="2" t="s">
        <v>30</v>
      </c>
      <c r="K3" s="2" t="s">
        <v>29</v>
      </c>
      <c r="L3" s="2" t="s">
        <v>29</v>
      </c>
      <c r="M3" s="2" t="s">
        <v>29</v>
      </c>
      <c r="N3" s="2" t="s">
        <v>29</v>
      </c>
      <c r="O3" s="2" t="s">
        <v>31</v>
      </c>
      <c r="P3" s="2" t="s">
        <v>26</v>
      </c>
      <c r="Q3" s="2" t="s">
        <v>26</v>
      </c>
      <c r="R3" s="2" t="s">
        <v>26</v>
      </c>
      <c r="S3" s="2" t="s">
        <v>26</v>
      </c>
      <c r="T3" s="2" t="s">
        <v>26</v>
      </c>
      <c r="U3" s="2" t="s">
        <v>26</v>
      </c>
      <c r="V3" s="2" t="s">
        <v>32</v>
      </c>
      <c r="W3" s="2" t="s">
        <v>32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32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  <c r="AM3" s="2" t="s">
        <v>32</v>
      </c>
      <c r="AN3" s="2" t="s">
        <v>32</v>
      </c>
      <c r="AO3" s="2" t="s">
        <v>32</v>
      </c>
    </row>
    <row r="4" spans="1:41">
      <c r="A4" s="2">
        <v>2005</v>
      </c>
      <c r="B4" s="2">
        <v>34901</v>
      </c>
      <c r="C4" s="2">
        <v>44547</v>
      </c>
      <c r="D4" s="2">
        <v>1716600</v>
      </c>
      <c r="E4" s="2">
        <v>16308879.83502</v>
      </c>
      <c r="F4" s="2">
        <v>532738</v>
      </c>
      <c r="G4" s="2">
        <v>142307.209</v>
      </c>
      <c r="H4" s="2">
        <v>20792</v>
      </c>
      <c r="I4" s="2">
        <v>79270500</v>
      </c>
      <c r="J4" s="2">
        <f t="shared" ref="J4:J13" si="0">I4/1000</f>
        <v>79270.5</v>
      </c>
      <c r="K4" s="2">
        <v>2723</v>
      </c>
      <c r="L4" s="2">
        <v>642388.19999999995</v>
      </c>
      <c r="M4" s="2">
        <v>41381.599999999999</v>
      </c>
      <c r="N4" s="2">
        <v>14584.5</v>
      </c>
      <c r="O4" s="2">
        <v>49439</v>
      </c>
      <c r="P4" s="2">
        <v>96342.505441666668</v>
      </c>
      <c r="Q4" s="2">
        <v>34759.5</v>
      </c>
      <c r="R4" s="2">
        <v>739100</v>
      </c>
      <c r="S4" s="2">
        <v>18193.4503</v>
      </c>
      <c r="T4" s="2">
        <v>47285</v>
      </c>
      <c r="U4" s="2">
        <v>724600</v>
      </c>
      <c r="V4" s="2">
        <v>961.22699999999998</v>
      </c>
      <c r="W4" s="2">
        <v>1410.71</v>
      </c>
      <c r="X4" s="2">
        <v>68884.042000000001</v>
      </c>
      <c r="Y4" s="2">
        <v>340156</v>
      </c>
      <c r="Z4" s="2">
        <v>8316.7054000000007</v>
      </c>
      <c r="AA4" s="2">
        <v>1412.125</v>
      </c>
      <c r="AB4" s="2">
        <v>641.01199999999994</v>
      </c>
      <c r="AC4" s="2">
        <v>503903</v>
      </c>
      <c r="AD4" s="2">
        <v>9441.35</v>
      </c>
      <c r="AE4" s="2">
        <v>161.24700000000001</v>
      </c>
      <c r="AF4" s="2">
        <v>21630.656999999999</v>
      </c>
      <c r="AG4" s="2">
        <v>1988.941</v>
      </c>
      <c r="AH4" s="2">
        <v>212.07400000000001</v>
      </c>
      <c r="AI4" s="2">
        <v>1639.2539999999999</v>
      </c>
      <c r="AJ4" s="2">
        <v>2907.3519999999999</v>
      </c>
      <c r="AK4" s="2">
        <v>507.488</v>
      </c>
      <c r="AL4" s="2">
        <v>12092.254000000001</v>
      </c>
      <c r="AM4" s="2">
        <v>648.93200000000002</v>
      </c>
      <c r="AN4" s="2">
        <v>1326.66</v>
      </c>
      <c r="AO4" s="2">
        <v>13093.7</v>
      </c>
    </row>
    <row r="5" spans="1:41">
      <c r="A5" s="2">
        <v>2006</v>
      </c>
      <c r="B5" s="2">
        <v>37792</v>
      </c>
      <c r="C5" s="2">
        <v>46956</v>
      </c>
      <c r="D5" s="2">
        <v>1958100</v>
      </c>
      <c r="E5" s="2">
        <v>20076520.257270001</v>
      </c>
      <c r="F5" s="2">
        <v>592122</v>
      </c>
      <c r="G5" s="2">
        <v>150230.87</v>
      </c>
      <c r="H5" s="2">
        <v>21401</v>
      </c>
      <c r="I5" s="2">
        <v>79836700</v>
      </c>
      <c r="J5" s="2">
        <f t="shared" si="0"/>
        <v>79836.7</v>
      </c>
      <c r="K5" s="2">
        <v>2859</v>
      </c>
      <c r="L5" s="2">
        <v>779254.2</v>
      </c>
      <c r="M5" s="2">
        <v>44522.8</v>
      </c>
      <c r="N5" s="2">
        <v>15284.7</v>
      </c>
      <c r="O5" s="2">
        <v>52822</v>
      </c>
      <c r="P5" s="2">
        <v>96540.705866666656</v>
      </c>
      <c r="Q5" s="2">
        <v>35636.199999999997</v>
      </c>
      <c r="R5" s="2">
        <v>766200</v>
      </c>
      <c r="S5" s="2">
        <v>24439.415699999998</v>
      </c>
      <c r="T5" s="2">
        <v>49675</v>
      </c>
      <c r="U5" s="2">
        <v>750200</v>
      </c>
      <c r="V5" s="2">
        <v>1037.616</v>
      </c>
      <c r="W5" s="2">
        <v>1486.9179999999999</v>
      </c>
      <c r="X5" s="2">
        <v>82044.441999999995</v>
      </c>
      <c r="Y5" s="2">
        <v>383898</v>
      </c>
      <c r="Z5" s="2">
        <v>8741.6756999999998</v>
      </c>
      <c r="AA5" s="2">
        <v>1503.3520000000001</v>
      </c>
      <c r="AB5" s="2">
        <v>688.47199999999998</v>
      </c>
      <c r="AC5" s="2">
        <v>506687</v>
      </c>
      <c r="AD5" s="2">
        <v>10538.115</v>
      </c>
      <c r="AE5" s="2">
        <v>168.94499999999999</v>
      </c>
      <c r="AF5" s="2">
        <v>28012.151000000002</v>
      </c>
      <c r="AG5" s="2">
        <v>2215.3119999999999</v>
      </c>
      <c r="AH5" s="2">
        <v>234.83500000000001</v>
      </c>
      <c r="AI5" s="2">
        <v>1839.4</v>
      </c>
      <c r="AJ5" s="2">
        <v>3099.0810000000001</v>
      </c>
      <c r="AK5" s="2">
        <v>538.404</v>
      </c>
      <c r="AL5" s="2">
        <v>12640.803</v>
      </c>
      <c r="AM5" s="2">
        <v>758.39099999999996</v>
      </c>
      <c r="AN5" s="2">
        <v>1403.7260000000001</v>
      </c>
      <c r="AO5" s="2">
        <v>13855.9</v>
      </c>
    </row>
    <row r="6" spans="1:41">
      <c r="A6" s="2">
        <v>2007</v>
      </c>
      <c r="B6" s="2">
        <v>39988</v>
      </c>
      <c r="C6" s="2">
        <v>48784</v>
      </c>
      <c r="D6" s="2">
        <v>2210300</v>
      </c>
      <c r="E6" s="2">
        <v>22339988.361930002</v>
      </c>
      <c r="F6" s="2">
        <v>638551</v>
      </c>
      <c r="G6" s="2">
        <v>158013.092</v>
      </c>
      <c r="H6" s="2">
        <v>24619</v>
      </c>
      <c r="I6" s="2">
        <v>81277700</v>
      </c>
      <c r="J6" s="2">
        <f t="shared" si="0"/>
        <v>81277.7</v>
      </c>
      <c r="K6" s="2">
        <v>3031</v>
      </c>
      <c r="L6" s="2">
        <v>960774.41</v>
      </c>
      <c r="M6" s="2">
        <v>45857.9</v>
      </c>
      <c r="N6" s="2">
        <v>16668.5</v>
      </c>
      <c r="O6" s="2">
        <v>53606</v>
      </c>
      <c r="P6" s="2">
        <v>97018.640274999998</v>
      </c>
      <c r="Q6" s="2">
        <v>35956</v>
      </c>
      <c r="R6" s="2">
        <v>769700</v>
      </c>
      <c r="S6" s="2">
        <v>25008.369500000001</v>
      </c>
      <c r="T6" s="2">
        <v>52813</v>
      </c>
      <c r="U6" s="2">
        <v>760600</v>
      </c>
      <c r="V6" s="2">
        <v>1131.605</v>
      </c>
      <c r="W6" s="2">
        <v>1565.9</v>
      </c>
      <c r="X6" s="2">
        <v>90427.773000000001</v>
      </c>
      <c r="Y6" s="2">
        <v>431072</v>
      </c>
      <c r="Z6" s="2">
        <v>9245.7738000000008</v>
      </c>
      <c r="AA6" s="2">
        <v>1650.7560000000001</v>
      </c>
      <c r="AB6" s="2">
        <v>737.66800000000001</v>
      </c>
      <c r="AC6" s="2">
        <v>512975.2</v>
      </c>
      <c r="AD6" s="2">
        <v>11403.263000000001</v>
      </c>
      <c r="AE6" s="2">
        <v>182.69200000000001</v>
      </c>
      <c r="AF6" s="2">
        <v>31863.151999999998</v>
      </c>
      <c r="AG6" s="2">
        <v>2349.8609999999999</v>
      </c>
      <c r="AH6" s="2">
        <v>271.25</v>
      </c>
      <c r="AI6" s="2">
        <v>2109.502</v>
      </c>
      <c r="AJ6" s="2">
        <v>3297.0529999999999</v>
      </c>
      <c r="AK6" s="2">
        <v>573.49400000000003</v>
      </c>
      <c r="AL6" s="2">
        <v>13407.062</v>
      </c>
      <c r="AM6" s="2">
        <v>843.178</v>
      </c>
      <c r="AN6" s="2">
        <v>1480.9559999999999</v>
      </c>
      <c r="AO6" s="2">
        <v>14477.625</v>
      </c>
    </row>
    <row r="7" spans="1:41">
      <c r="A7" s="2">
        <v>2008</v>
      </c>
      <c r="B7" s="2">
        <v>45063</v>
      </c>
      <c r="C7" s="2">
        <v>51950</v>
      </c>
      <c r="D7" s="2">
        <v>2484800</v>
      </c>
      <c r="E7" s="2">
        <v>24208216.463599999</v>
      </c>
      <c r="F7" s="2">
        <v>722746</v>
      </c>
      <c r="G7" s="2">
        <v>170480.133</v>
      </c>
      <c r="H7" s="2">
        <v>29978.9</v>
      </c>
      <c r="I7" s="2">
        <v>81478300</v>
      </c>
      <c r="J7" s="2">
        <f t="shared" si="0"/>
        <v>81478.3</v>
      </c>
      <c r="K7" s="2">
        <v>3380</v>
      </c>
      <c r="L7" s="2">
        <v>1155566.8</v>
      </c>
      <c r="M7" s="2">
        <v>45838.5</v>
      </c>
      <c r="N7" s="2">
        <v>18997.400000000001</v>
      </c>
      <c r="O7" s="2">
        <v>57362</v>
      </c>
      <c r="P7" s="2">
        <v>96688.108000337495</v>
      </c>
      <c r="Q7" s="2">
        <v>37503</v>
      </c>
      <c r="R7" s="2">
        <v>830300</v>
      </c>
      <c r="S7" s="2">
        <v>29271.922399999999</v>
      </c>
      <c r="T7" s="2">
        <v>54801</v>
      </c>
      <c r="U7" s="2">
        <v>816200</v>
      </c>
      <c r="V7" s="2">
        <v>1235.299</v>
      </c>
      <c r="W7" s="2">
        <v>1645.9739999999999</v>
      </c>
      <c r="X7" s="2">
        <v>93815.502999999997</v>
      </c>
      <c r="Y7" s="2">
        <v>480087</v>
      </c>
      <c r="Z7" s="2">
        <v>9487.7217000000001</v>
      </c>
      <c r="AA7" s="2">
        <v>1707.4880000000001</v>
      </c>
      <c r="AB7" s="2">
        <v>777.73599999999999</v>
      </c>
      <c r="AC7" s="2">
        <v>501209.3</v>
      </c>
      <c r="AD7" s="2">
        <v>12256.862999999999</v>
      </c>
      <c r="AE7" s="2">
        <v>187.99700000000001</v>
      </c>
      <c r="AF7" s="2">
        <v>38196.402000000002</v>
      </c>
      <c r="AG7" s="2">
        <v>2605.3760000000002</v>
      </c>
      <c r="AH7" s="2">
        <v>271.98</v>
      </c>
      <c r="AI7" s="2">
        <v>2369.0630000000001</v>
      </c>
      <c r="AJ7" s="2">
        <v>3387.5990000000002</v>
      </c>
      <c r="AK7" s="2">
        <v>596.82399999999996</v>
      </c>
      <c r="AL7" s="2">
        <v>13150.95</v>
      </c>
      <c r="AM7" s="2">
        <v>950.53399999999999</v>
      </c>
      <c r="AN7" s="2">
        <v>1518.675</v>
      </c>
      <c r="AO7" s="2">
        <v>14718.575000000001</v>
      </c>
    </row>
    <row r="8" spans="1:41">
      <c r="A8" s="2">
        <v>2009</v>
      </c>
      <c r="B8" s="2">
        <v>46056</v>
      </c>
      <c r="C8" s="2">
        <v>54264</v>
      </c>
      <c r="D8" s="2">
        <v>2754500</v>
      </c>
      <c r="E8" s="2">
        <v>25788973.304930001</v>
      </c>
      <c r="F8" s="2">
        <v>769871</v>
      </c>
      <c r="G8" s="2">
        <v>194319.11300000001</v>
      </c>
      <c r="H8" s="2">
        <v>35860</v>
      </c>
      <c r="I8" s="2">
        <v>80954200</v>
      </c>
      <c r="J8" s="2">
        <f t="shared" si="0"/>
        <v>80954.2</v>
      </c>
      <c r="K8" s="2">
        <v>3388</v>
      </c>
      <c r="L8" s="2">
        <v>1181541.93</v>
      </c>
      <c r="M8" s="2">
        <v>45704</v>
      </c>
      <c r="N8" s="2">
        <v>20216.5</v>
      </c>
      <c r="O8" s="2">
        <v>61784</v>
      </c>
      <c r="P8" s="2">
        <v>96555.315504096667</v>
      </c>
      <c r="Q8" s="2">
        <v>41703</v>
      </c>
      <c r="R8" s="2">
        <v>917100</v>
      </c>
      <c r="S8" s="2">
        <v>34233.280899999998</v>
      </c>
      <c r="T8" s="2">
        <v>58999</v>
      </c>
      <c r="U8" s="2">
        <v>863700</v>
      </c>
      <c r="V8" s="2">
        <v>1258.6179999999999</v>
      </c>
      <c r="W8" s="2">
        <v>1567.0070000000001</v>
      </c>
      <c r="X8" s="2">
        <v>96313.789000000004</v>
      </c>
      <c r="Y8" s="2">
        <v>504647</v>
      </c>
      <c r="Z8" s="2">
        <v>9224.5504000000001</v>
      </c>
      <c r="AA8" s="2">
        <v>1659.2449999999999</v>
      </c>
      <c r="AB8" s="2">
        <v>818.18899999999996</v>
      </c>
      <c r="AC8" s="2">
        <v>471138.6</v>
      </c>
      <c r="AD8" s="2">
        <v>12093.89</v>
      </c>
      <c r="AE8" s="2">
        <v>190.374</v>
      </c>
      <c r="AF8" s="2">
        <v>39786.457000000002</v>
      </c>
      <c r="AG8" s="2">
        <v>2429.6979999999999</v>
      </c>
      <c r="AH8" s="2">
        <v>279.858</v>
      </c>
      <c r="AI8" s="2">
        <v>2507.6770000000001</v>
      </c>
      <c r="AJ8" s="2">
        <v>3288.509</v>
      </c>
      <c r="AK8" s="2">
        <v>587.33799999999997</v>
      </c>
      <c r="AL8" s="2">
        <v>12961.656000000001</v>
      </c>
      <c r="AM8" s="2">
        <v>952.55899999999997</v>
      </c>
      <c r="AN8" s="2">
        <v>1482.144</v>
      </c>
      <c r="AO8" s="2">
        <v>14418.725</v>
      </c>
    </row>
    <row r="9" spans="1:41">
      <c r="A9" s="2">
        <v>2010</v>
      </c>
      <c r="B9" s="2">
        <v>47901</v>
      </c>
      <c r="C9" s="2">
        <v>56140</v>
      </c>
      <c r="D9" s="2">
        <v>3209200</v>
      </c>
      <c r="E9" s="2">
        <v>29769494.907389998</v>
      </c>
      <c r="F9" s="2">
        <v>808562</v>
      </c>
      <c r="G9" s="2">
        <v>218805.609</v>
      </c>
      <c r="H9" s="2">
        <v>38578</v>
      </c>
      <c r="I9" s="2">
        <v>82314300</v>
      </c>
      <c r="J9" s="2">
        <f t="shared" si="0"/>
        <v>82314.3</v>
      </c>
      <c r="K9" s="2">
        <v>3525</v>
      </c>
      <c r="L9" s="2">
        <v>1378134.43</v>
      </c>
      <c r="M9" s="2">
        <v>45676</v>
      </c>
      <c r="N9" s="2">
        <v>22299.5</v>
      </c>
      <c r="O9" s="2">
        <v>65079</v>
      </c>
      <c r="P9" s="2">
        <v>95451.862166666659</v>
      </c>
      <c r="Q9" s="2">
        <v>43769</v>
      </c>
      <c r="R9" s="2">
        <v>1001900</v>
      </c>
      <c r="S9" s="2">
        <v>44346.900399999999</v>
      </c>
      <c r="T9" s="2">
        <v>60933</v>
      </c>
      <c r="U9" s="2">
        <v>918700</v>
      </c>
      <c r="V9" s="2">
        <v>1357.2190000000001</v>
      </c>
      <c r="W9" s="2">
        <v>1662.7570000000001</v>
      </c>
      <c r="X9" s="2">
        <v>110868.33</v>
      </c>
      <c r="Y9" s="2">
        <v>544924</v>
      </c>
      <c r="Z9" s="2">
        <v>9479.4030999999995</v>
      </c>
      <c r="AA9" s="2">
        <v>1776.3320000000001</v>
      </c>
      <c r="AB9" s="2">
        <v>876.12900000000002</v>
      </c>
      <c r="AC9" s="2">
        <v>482676.9</v>
      </c>
      <c r="AD9" s="2">
        <v>13282.061</v>
      </c>
      <c r="AE9" s="2">
        <v>199.90799999999999</v>
      </c>
      <c r="AF9" s="2">
        <v>55469.35</v>
      </c>
      <c r="AG9" s="2">
        <v>2590.0889999999999</v>
      </c>
      <c r="AH9" s="2">
        <v>322.36099999999999</v>
      </c>
      <c r="AI9" s="2">
        <v>2748.0079999999998</v>
      </c>
      <c r="AJ9" s="2">
        <v>3519.9940000000001</v>
      </c>
      <c r="AK9" s="2">
        <v>605.68200000000002</v>
      </c>
      <c r="AL9" s="2">
        <v>14119.213</v>
      </c>
      <c r="AM9" s="2">
        <v>1098.799</v>
      </c>
      <c r="AN9" s="2">
        <v>1558.365</v>
      </c>
      <c r="AO9" s="2">
        <v>14964.4</v>
      </c>
    </row>
    <row r="10" spans="1:41">
      <c r="A10" s="2">
        <v>2011</v>
      </c>
      <c r="B10" s="2">
        <v>50804</v>
      </c>
      <c r="C10" s="2">
        <v>58733</v>
      </c>
      <c r="D10" s="2">
        <v>3646900</v>
      </c>
      <c r="E10" s="2">
        <v>33399114.550860003</v>
      </c>
      <c r="F10" s="2">
        <v>857482</v>
      </c>
      <c r="G10" s="2">
        <v>248301.56899999999</v>
      </c>
      <c r="H10" s="2">
        <v>43013.4</v>
      </c>
      <c r="I10" s="2">
        <v>83996800</v>
      </c>
      <c r="J10" s="2">
        <f t="shared" si="0"/>
        <v>83996.800000000003</v>
      </c>
      <c r="K10" s="2">
        <v>3718</v>
      </c>
      <c r="L10" s="2">
        <v>1566046.44</v>
      </c>
      <c r="M10" s="2">
        <v>45463</v>
      </c>
      <c r="N10" s="2">
        <v>24690.3</v>
      </c>
      <c r="O10" s="2">
        <v>75398</v>
      </c>
      <c r="P10" s="2">
        <v>90670.583333333328</v>
      </c>
      <c r="Q10" s="2">
        <v>47090</v>
      </c>
      <c r="R10" s="2">
        <v>1107600</v>
      </c>
      <c r="S10" s="2">
        <v>49505.734799999998</v>
      </c>
      <c r="T10" s="2">
        <v>64078</v>
      </c>
      <c r="U10" s="2">
        <v>1001200</v>
      </c>
      <c r="V10" s="2">
        <v>1454.143</v>
      </c>
      <c r="W10" s="2">
        <v>1770.0139999999999</v>
      </c>
      <c r="X10" s="2">
        <v>121231.538</v>
      </c>
      <c r="Y10" s="2">
        <v>621615</v>
      </c>
      <c r="Z10" s="2">
        <v>9748.0355</v>
      </c>
      <c r="AA10" s="2">
        <v>1934.43</v>
      </c>
      <c r="AB10" s="2">
        <v>936.61900000000003</v>
      </c>
      <c r="AC10" s="2">
        <v>471578.7</v>
      </c>
      <c r="AD10" s="2">
        <v>14550.013999999999</v>
      </c>
      <c r="AE10" s="2">
        <v>208.50399999999999</v>
      </c>
      <c r="AF10" s="2">
        <v>63713.360999999997</v>
      </c>
      <c r="AG10" s="2">
        <v>2791.973</v>
      </c>
      <c r="AH10" s="2">
        <v>346.35399999999998</v>
      </c>
      <c r="AI10" s="2">
        <v>3024.951</v>
      </c>
      <c r="AJ10" s="2">
        <v>3656.5770000000002</v>
      </c>
      <c r="AK10" s="2">
        <v>618.55999999999995</v>
      </c>
      <c r="AL10" s="2">
        <v>14312.2</v>
      </c>
      <c r="AM10" s="2">
        <v>1297.713</v>
      </c>
      <c r="AN10" s="2">
        <v>1617.6769999999999</v>
      </c>
      <c r="AO10" s="2">
        <v>15517.924999999999</v>
      </c>
    </row>
    <row r="11" spans="1:41">
      <c r="A11" s="2">
        <v>2012</v>
      </c>
      <c r="B11" s="2">
        <v>53743</v>
      </c>
      <c r="C11" s="2">
        <v>61493</v>
      </c>
      <c r="D11" s="2">
        <v>4199081</v>
      </c>
      <c r="E11" s="2">
        <v>34698522.306809999</v>
      </c>
      <c r="F11" s="2">
        <v>876787</v>
      </c>
      <c r="G11" s="2">
        <v>281864.609</v>
      </c>
      <c r="H11" s="2">
        <v>48538.8</v>
      </c>
      <c r="I11" s="2">
        <v>86653300</v>
      </c>
      <c r="J11" s="2">
        <f t="shared" si="0"/>
        <v>86653.3</v>
      </c>
      <c r="K11" s="2">
        <v>3868</v>
      </c>
      <c r="L11" s="2">
        <v>1631717.16</v>
      </c>
      <c r="M11" s="2">
        <v>46378.3</v>
      </c>
      <c r="N11" s="2">
        <v>26361.3</v>
      </c>
      <c r="O11" s="2">
        <v>81042</v>
      </c>
      <c r="P11" s="2">
        <v>86815.5</v>
      </c>
      <c r="Q11" s="2">
        <v>56309</v>
      </c>
      <c r="R11" s="2">
        <v>1203400</v>
      </c>
      <c r="S11" s="2">
        <v>53069.688099999999</v>
      </c>
      <c r="T11" s="2">
        <v>66948</v>
      </c>
      <c r="U11" s="2">
        <v>1090000</v>
      </c>
      <c r="V11" s="2">
        <v>1502.075</v>
      </c>
      <c r="W11" s="2">
        <v>1831.2280000000001</v>
      </c>
      <c r="X11" s="2">
        <v>128985.674</v>
      </c>
      <c r="Y11" s="2">
        <v>664473</v>
      </c>
      <c r="Z11" s="2">
        <v>9790.0424999999996</v>
      </c>
      <c r="AA11" s="2">
        <v>2037.059</v>
      </c>
      <c r="AB11" s="2">
        <v>1001.044</v>
      </c>
      <c r="AC11" s="2">
        <v>475331.6</v>
      </c>
      <c r="AD11" s="2">
        <v>15626.906999999999</v>
      </c>
      <c r="AE11" s="2">
        <v>213.72399999999999</v>
      </c>
      <c r="AF11" s="2">
        <v>72599.630999999994</v>
      </c>
      <c r="AG11" s="2">
        <v>2965.2069999999999</v>
      </c>
      <c r="AH11" s="2">
        <v>362.33300000000003</v>
      </c>
      <c r="AI11" s="2">
        <v>3262.5450000000001</v>
      </c>
      <c r="AJ11" s="2">
        <v>3684.8</v>
      </c>
      <c r="AK11" s="2">
        <v>623.77099999999996</v>
      </c>
      <c r="AL11" s="2">
        <v>14686.916999999999</v>
      </c>
      <c r="AM11" s="2">
        <v>1416.798</v>
      </c>
      <c r="AN11" s="2">
        <v>1655.384</v>
      </c>
      <c r="AO11" s="2">
        <v>16155.25</v>
      </c>
    </row>
    <row r="12" spans="1:41">
      <c r="A12" s="2">
        <v>2013</v>
      </c>
      <c r="B12" s="2">
        <v>57636</v>
      </c>
      <c r="C12" s="2">
        <v>64758</v>
      </c>
      <c r="D12" s="2">
        <v>4693221</v>
      </c>
      <c r="E12" s="2">
        <v>39488450.941980004</v>
      </c>
      <c r="F12" s="2">
        <v>921221</v>
      </c>
      <c r="G12" s="2">
        <v>313878.92599999998</v>
      </c>
      <c r="H12" s="2">
        <v>50679.8</v>
      </c>
      <c r="I12" s="2">
        <v>90143100</v>
      </c>
      <c r="J12" s="2">
        <f t="shared" si="0"/>
        <v>90143.1</v>
      </c>
      <c r="K12" s="2">
        <v>4228</v>
      </c>
      <c r="L12" s="2">
        <v>1776413.12</v>
      </c>
      <c r="M12" s="2">
        <v>45508.5</v>
      </c>
      <c r="N12" s="2">
        <v>28851.599999999999</v>
      </c>
      <c r="O12" s="2">
        <v>87014</v>
      </c>
      <c r="P12" s="2">
        <v>84372.80720416666</v>
      </c>
      <c r="Q12" s="2">
        <v>63144.833330000001</v>
      </c>
      <c r="R12" s="2">
        <v>1323700</v>
      </c>
      <c r="S12" s="2">
        <v>66225.433600000004</v>
      </c>
      <c r="T12" s="2">
        <v>70111</v>
      </c>
      <c r="U12" s="2">
        <v>1159500</v>
      </c>
      <c r="V12" s="2">
        <v>1550.883</v>
      </c>
      <c r="W12" s="2">
        <v>1893.759</v>
      </c>
      <c r="X12" s="2">
        <v>137032.39300000001</v>
      </c>
      <c r="Y12" s="2">
        <v>710257</v>
      </c>
      <c r="Z12" s="2">
        <v>9872.3804</v>
      </c>
      <c r="AA12" s="2">
        <v>2138.66</v>
      </c>
      <c r="AB12" s="2">
        <v>1055.828</v>
      </c>
      <c r="AC12" s="2">
        <v>480130.5</v>
      </c>
      <c r="AD12" s="2">
        <v>16116.42</v>
      </c>
      <c r="AE12" s="2">
        <v>225.233</v>
      </c>
      <c r="AF12" s="2">
        <v>81009.964999999997</v>
      </c>
      <c r="AG12" s="2">
        <v>3068.8009999999999</v>
      </c>
      <c r="AH12" s="2">
        <v>378.2</v>
      </c>
      <c r="AI12" s="2">
        <v>3534.3270000000002</v>
      </c>
      <c r="AJ12" s="2">
        <v>3775.0160000000001</v>
      </c>
      <c r="AK12" s="2">
        <v>635.08500000000004</v>
      </c>
      <c r="AL12" s="2">
        <v>15221.200999999999</v>
      </c>
      <c r="AM12" s="2">
        <v>1567.289</v>
      </c>
      <c r="AN12" s="2">
        <v>1713.1220000000001</v>
      </c>
      <c r="AO12" s="2">
        <v>16663.150000000001</v>
      </c>
    </row>
    <row r="13" spans="1:41">
      <c r="A13" s="2">
        <v>2014</v>
      </c>
      <c r="B13" s="2">
        <v>61700</v>
      </c>
      <c r="C13" s="2">
        <v>68325</v>
      </c>
      <c r="D13" s="2">
        <v>5160604</v>
      </c>
      <c r="E13" s="2">
        <v>45328400.055890001</v>
      </c>
      <c r="F13" s="2">
        <v>980634</v>
      </c>
      <c r="G13" s="2">
        <v>333766</v>
      </c>
      <c r="H13" s="2">
        <v>56622.3</v>
      </c>
      <c r="I13" s="2">
        <v>93081700</v>
      </c>
      <c r="J13" s="2">
        <f t="shared" si="0"/>
        <v>93081.7</v>
      </c>
      <c r="K13" s="2">
        <v>4545</v>
      </c>
      <c r="L13" s="2">
        <v>1797978.87</v>
      </c>
      <c r="M13" s="2">
        <v>44995</v>
      </c>
      <c r="N13" s="2">
        <v>31506.9</v>
      </c>
      <c r="O13" s="2">
        <v>94193</v>
      </c>
      <c r="P13" s="2">
        <v>78164.3590313725</v>
      </c>
      <c r="Q13" s="2">
        <v>66402.333329999994</v>
      </c>
      <c r="R13" s="2">
        <v>1453800</v>
      </c>
      <c r="S13" s="2">
        <v>75393.478000000003</v>
      </c>
      <c r="T13" s="2">
        <v>72362</v>
      </c>
      <c r="U13" s="2">
        <v>1252200</v>
      </c>
      <c r="V13" s="2">
        <v>1600.5029999999999</v>
      </c>
      <c r="W13" s="2">
        <v>1974.825</v>
      </c>
      <c r="X13" s="2">
        <v>147165.717</v>
      </c>
      <c r="Y13" s="2">
        <v>756152</v>
      </c>
      <c r="Z13" s="2">
        <v>10074.57</v>
      </c>
      <c r="AA13" s="2">
        <v>2255.6350000000002</v>
      </c>
      <c r="AB13" s="2">
        <v>1093.674</v>
      </c>
      <c r="AC13" s="2">
        <v>487596.79999999999</v>
      </c>
      <c r="AD13" s="2">
        <v>17161.370999999999</v>
      </c>
      <c r="AE13" s="2">
        <v>237.767</v>
      </c>
      <c r="AF13" s="2">
        <v>90136.986000000004</v>
      </c>
      <c r="AG13" s="2">
        <v>3149.6819999999998</v>
      </c>
      <c r="AH13" s="2">
        <v>390.089</v>
      </c>
      <c r="AI13" s="2">
        <v>3796.46</v>
      </c>
      <c r="AJ13" s="2">
        <v>3914.7040000000002</v>
      </c>
      <c r="AK13" s="2">
        <v>644.83500000000004</v>
      </c>
      <c r="AL13" s="2">
        <v>16084.003000000001</v>
      </c>
      <c r="AM13" s="2">
        <v>1747.3620000000001</v>
      </c>
      <c r="AN13" s="2">
        <v>1791.934</v>
      </c>
      <c r="AO13" s="2">
        <v>17348.075000000001</v>
      </c>
    </row>
    <row r="14" spans="1:41">
      <c r="A14" s="2">
        <v>2015</v>
      </c>
      <c r="B14" s="2">
        <v>67461</v>
      </c>
      <c r="C14" s="2">
        <v>74608</v>
      </c>
      <c r="D14" s="2">
        <v>5669720</v>
      </c>
      <c r="E14" s="2">
        <v>54083987.741609998</v>
      </c>
      <c r="F14" s="2">
        <v>1048927</v>
      </c>
      <c r="G14" s="2">
        <v>341709</v>
      </c>
      <c r="H14" s="2">
        <v>64348.1</v>
      </c>
      <c r="I14" s="2">
        <v>98429900</v>
      </c>
      <c r="J14" s="2">
        <v>108810.62639999999</v>
      </c>
      <c r="K14" s="2">
        <v>5127</v>
      </c>
      <c r="L14" s="2">
        <v>1574525.32</v>
      </c>
      <c r="N14" s="2">
        <v>34042.300000000003</v>
      </c>
      <c r="O14" s="2">
        <v>125136</v>
      </c>
      <c r="P14" s="2">
        <v>74874</v>
      </c>
      <c r="Q14" s="2">
        <v>71275</v>
      </c>
      <c r="R14" s="2">
        <v>1565200</v>
      </c>
      <c r="S14" s="2">
        <v>91851.926999999996</v>
      </c>
      <c r="T14" s="2">
        <v>75838</v>
      </c>
      <c r="U14" s="2">
        <v>1340200</v>
      </c>
    </row>
    <row r="18" spans="1:42">
      <c r="B18" s="2" t="s">
        <v>33</v>
      </c>
    </row>
    <row r="19" spans="1:42">
      <c r="B19" s="2" t="s">
        <v>15</v>
      </c>
      <c r="C19" s="2" t="s">
        <v>17</v>
      </c>
      <c r="D19" s="2" t="s">
        <v>12</v>
      </c>
      <c r="E19" s="2" t="s">
        <v>3</v>
      </c>
      <c r="F19" s="2" t="s">
        <v>8</v>
      </c>
      <c r="G19" s="2" t="s">
        <v>2</v>
      </c>
      <c r="H19" s="2" t="s">
        <v>9</v>
      </c>
      <c r="I19" s="2" t="s">
        <v>10</v>
      </c>
      <c r="J19" s="2" t="s">
        <v>21</v>
      </c>
      <c r="K19" s="2" t="s">
        <v>18</v>
      </c>
      <c r="L19" s="2" t="s">
        <v>13</v>
      </c>
      <c r="M19" s="2" t="s">
        <v>20</v>
      </c>
      <c r="N19" s="2" t="s">
        <v>5</v>
      </c>
      <c r="O19" s="2" t="s">
        <v>14</v>
      </c>
      <c r="P19" s="2" t="s">
        <v>22</v>
      </c>
      <c r="Q19" s="2" t="s">
        <v>7</v>
      </c>
      <c r="R19" s="2" t="s">
        <v>6</v>
      </c>
      <c r="S19" s="2" t="s">
        <v>4</v>
      </c>
      <c r="T19" s="2" t="s">
        <v>16</v>
      </c>
      <c r="U19" s="2" t="s">
        <v>11</v>
      </c>
    </row>
    <row r="20" spans="1:42">
      <c r="A20" s="2">
        <v>2005</v>
      </c>
      <c r="B20" s="2">
        <f t="shared" ref="B20:B28" si="1">(B5-B4)/1000/V4</f>
        <v>3.0076142264002154E-3</v>
      </c>
      <c r="C20" s="2">
        <f t="shared" ref="C20:C28" si="2">(C5-C4)/1000/W4</f>
        <v>1.7076507574200223E-3</v>
      </c>
      <c r="D20" s="2">
        <f t="shared" ref="D20:D28" si="3">(D5-D4)/1000/X4</f>
        <v>3.5058918290538175E-3</v>
      </c>
      <c r="E20" s="2">
        <f t="shared" ref="E20:E28" si="4">(E5-E4)/1000/Y4</f>
        <v>1.1076213332265199E-2</v>
      </c>
      <c r="F20" s="2">
        <f t="shared" ref="F20:F28" si="5">(F5-F4)/1000/Z4</f>
        <v>7.1403274666913168E-3</v>
      </c>
      <c r="G20" s="2">
        <f t="shared" ref="G20:G28" si="6">(G5-G4)/1000/AA4</f>
        <v>5.611161193237138E-3</v>
      </c>
      <c r="H20" s="2">
        <f t="shared" ref="H20:H28" si="7">(H5-H4)/1000/AB4</f>
        <v>9.5006021728142383E-4</v>
      </c>
      <c r="I20" s="2">
        <f t="shared" ref="I20:I28" si="8">(I5-I4)/1000/AC4</f>
        <v>1.1236289523975846E-3</v>
      </c>
      <c r="J20" s="2">
        <f t="shared" ref="J20:J28" si="9">(J5-J4)/1000/AD4</f>
        <v>5.9970237307164442E-5</v>
      </c>
      <c r="K20" s="2">
        <f t="shared" ref="K20:K28" si="10">(K5-K4)/1000/AE4</f>
        <v>8.4342654436981776E-4</v>
      </c>
      <c r="L20" s="2">
        <f t="shared" ref="L20:L28" si="11">(L5-L4)/1000/AF4</f>
        <v>6.3274083630469489E-3</v>
      </c>
      <c r="M20" s="2">
        <f t="shared" ref="M20:M28" si="12">(M5-M4)/1000/AG4</f>
        <v>1.5793329213888217E-3</v>
      </c>
      <c r="N20" s="2">
        <f t="shared" ref="N20:N28" si="13">(N5-N4)/1000/AH4</f>
        <v>3.3016777162688526E-3</v>
      </c>
      <c r="O20" s="2">
        <f t="shared" ref="O20:O28" si="14">(O5-O4)/1000/AI4</f>
        <v>2.0637436297242526E-3</v>
      </c>
      <c r="P20" s="2">
        <f t="shared" ref="P20:P28" si="15">(P5-P4)/1000/AJ4</f>
        <v>6.8172145994013859E-5</v>
      </c>
      <c r="Q20" s="2">
        <f t="shared" ref="Q20:Q28" si="16">(Q5-Q4)/1000/AK4</f>
        <v>1.7275285326943633E-3</v>
      </c>
      <c r="R20" s="2">
        <f t="shared" ref="R20:R28" si="17">(R5-R4)/1000/AL4</f>
        <v>2.2411040985410992E-3</v>
      </c>
      <c r="S20" s="2">
        <f t="shared" ref="S20:S28" si="18">(S5-S4)/1000/AM4</f>
        <v>9.6249921409330991E-3</v>
      </c>
      <c r="T20" s="2">
        <f t="shared" ref="T20:T28" si="19">(T5-T4)/1000/AN4</f>
        <v>1.8015165905356308E-3</v>
      </c>
      <c r="U20" s="2">
        <f t="shared" ref="U20:U28" si="20">(U5-U4)/1000/AO4</f>
        <v>1.9551387308400221E-3</v>
      </c>
    </row>
    <row r="21" spans="1:42">
      <c r="A21" s="2">
        <v>2006</v>
      </c>
      <c r="B21" s="2">
        <f t="shared" si="1"/>
        <v>2.1163898783364945E-3</v>
      </c>
      <c r="C21" s="2">
        <f t="shared" si="2"/>
        <v>1.2293885742186187E-3</v>
      </c>
      <c r="D21" s="2">
        <f t="shared" si="3"/>
        <v>3.073943753557371E-3</v>
      </c>
      <c r="E21" s="2">
        <f t="shared" si="4"/>
        <v>5.8960143180219766E-3</v>
      </c>
      <c r="F21" s="2">
        <f t="shared" si="5"/>
        <v>5.3112242541781783E-3</v>
      </c>
      <c r="G21" s="2">
        <f t="shared" si="6"/>
        <v>5.1765800690723182E-3</v>
      </c>
      <c r="H21" s="2">
        <f t="shared" si="7"/>
        <v>4.6741189184164355E-3</v>
      </c>
      <c r="I21" s="2">
        <f t="shared" si="8"/>
        <v>2.8439648145699415E-3</v>
      </c>
      <c r="J21" s="2">
        <f t="shared" si="9"/>
        <v>1.3674172278438791E-4</v>
      </c>
      <c r="K21" s="2">
        <f t="shared" si="10"/>
        <v>1.0180828080144425E-3</v>
      </c>
      <c r="L21" s="2">
        <f t="shared" si="11"/>
        <v>6.4800525314889267E-3</v>
      </c>
      <c r="M21" s="2">
        <f t="shared" si="12"/>
        <v>6.026690597080676E-4</v>
      </c>
      <c r="N21" s="2">
        <f t="shared" si="13"/>
        <v>5.8926480294674947E-3</v>
      </c>
      <c r="O21" s="2">
        <f t="shared" si="14"/>
        <v>4.2622594324236162E-4</v>
      </c>
      <c r="P21" s="2">
        <f t="shared" si="15"/>
        <v>1.5421810799180199E-4</v>
      </c>
      <c r="Q21" s="2">
        <f t="shared" si="16"/>
        <v>5.9397775648026936E-4</v>
      </c>
      <c r="R21" s="2">
        <f t="shared" si="17"/>
        <v>2.768811443386943E-4</v>
      </c>
      <c r="S21" s="2">
        <f t="shared" si="18"/>
        <v>7.5021169818735058E-4</v>
      </c>
      <c r="T21" s="2">
        <f t="shared" si="19"/>
        <v>2.2354790037371962E-3</v>
      </c>
      <c r="U21" s="2">
        <f t="shared" si="20"/>
        <v>7.50582784229101E-4</v>
      </c>
    </row>
    <row r="22" spans="1:42">
      <c r="A22" s="2">
        <v>2007</v>
      </c>
      <c r="B22" s="2">
        <f t="shared" si="1"/>
        <v>4.4847804666822786E-3</v>
      </c>
      <c r="C22" s="2">
        <f t="shared" si="2"/>
        <v>2.0218404751261255E-3</v>
      </c>
      <c r="D22" s="2">
        <f t="shared" si="3"/>
        <v>3.0355718259256477E-3</v>
      </c>
      <c r="E22" s="2">
        <f t="shared" si="4"/>
        <v>4.3339119721763344E-3</v>
      </c>
      <c r="F22" s="2">
        <f t="shared" si="5"/>
        <v>9.1063227179535786E-3</v>
      </c>
      <c r="G22" s="2">
        <f t="shared" si="6"/>
        <v>7.5523220875768418E-3</v>
      </c>
      <c r="H22" s="2">
        <f t="shared" si="7"/>
        <v>7.2660058454480899E-3</v>
      </c>
      <c r="I22" s="2">
        <f t="shared" si="8"/>
        <v>3.9105204306173085E-4</v>
      </c>
      <c r="J22" s="2">
        <f t="shared" si="9"/>
        <v>1.7591456059551186E-5</v>
      </c>
      <c r="K22" s="2">
        <f t="shared" si="10"/>
        <v>1.9103190068530641E-3</v>
      </c>
      <c r="L22" s="2">
        <f t="shared" si="11"/>
        <v>6.1134061689816508E-3</v>
      </c>
      <c r="M22" s="2">
        <f t="shared" si="12"/>
        <v>-8.2558074711659349E-6</v>
      </c>
      <c r="N22" s="2">
        <f t="shared" si="13"/>
        <v>8.5858064516129082E-3</v>
      </c>
      <c r="O22" s="2">
        <f t="shared" si="14"/>
        <v>1.7805150220288959E-3</v>
      </c>
      <c r="P22" s="2">
        <f t="shared" si="15"/>
        <v>-1.0025082237455766E-4</v>
      </c>
      <c r="Q22" s="2">
        <f t="shared" si="16"/>
        <v>2.6974998866596683E-3</v>
      </c>
      <c r="R22" s="2">
        <f t="shared" si="17"/>
        <v>4.5200059491035394E-3</v>
      </c>
      <c r="S22" s="2">
        <f t="shared" si="18"/>
        <v>5.0565276845458479E-3</v>
      </c>
      <c r="T22" s="2">
        <f t="shared" si="19"/>
        <v>1.3423761408171478E-3</v>
      </c>
      <c r="U22" s="2">
        <f t="shared" si="20"/>
        <v>3.8404089068476356E-3</v>
      </c>
    </row>
    <row r="23" spans="1:42">
      <c r="A23" s="2">
        <v>2008</v>
      </c>
      <c r="B23" s="2">
        <f t="shared" si="1"/>
        <v>8.0385396572004027E-4</v>
      </c>
      <c r="C23" s="2">
        <f t="shared" si="2"/>
        <v>1.4058545274712724E-3</v>
      </c>
      <c r="D23" s="2">
        <f t="shared" si="3"/>
        <v>2.8747913870908947E-3</v>
      </c>
      <c r="E23" s="2">
        <f t="shared" si="4"/>
        <v>3.2926466272363195E-3</v>
      </c>
      <c r="F23" s="2">
        <f t="shared" si="5"/>
        <v>4.9669458580346004E-3</v>
      </c>
      <c r="G23" s="2">
        <f t="shared" si="6"/>
        <v>1.3961433403924367E-2</v>
      </c>
      <c r="H23" s="2">
        <f t="shared" si="7"/>
        <v>7.5618204634991804E-3</v>
      </c>
      <c r="I23" s="2">
        <f t="shared" si="8"/>
        <v>-1.0456709402638779E-3</v>
      </c>
      <c r="J23" s="2">
        <f t="shared" si="9"/>
        <v>-4.275971755578942E-5</v>
      </c>
      <c r="K23" s="2">
        <f t="shared" si="10"/>
        <v>4.2553870540487343E-5</v>
      </c>
      <c r="L23" s="2">
        <f t="shared" si="11"/>
        <v>6.8004127718626194E-4</v>
      </c>
      <c r="M23" s="2">
        <f t="shared" si="12"/>
        <v>-5.1624026628018372E-5</v>
      </c>
      <c r="N23" s="2">
        <f t="shared" si="13"/>
        <v>4.4823148760938245E-3</v>
      </c>
      <c r="O23" s="2">
        <f t="shared" si="14"/>
        <v>1.8665607457463138E-3</v>
      </c>
      <c r="P23" s="2">
        <f t="shared" si="15"/>
        <v>-3.9199591285990089E-5</v>
      </c>
      <c r="Q23" s="2">
        <f t="shared" si="16"/>
        <v>7.0372505127139669E-3</v>
      </c>
      <c r="R23" s="2">
        <f t="shared" si="17"/>
        <v>6.6002836296997552E-3</v>
      </c>
      <c r="S23" s="2">
        <f t="shared" si="18"/>
        <v>5.2195486957857355E-3</v>
      </c>
      <c r="T23" s="2">
        <f t="shared" si="19"/>
        <v>2.7642517325958487E-3</v>
      </c>
      <c r="U23" s="2">
        <f t="shared" si="20"/>
        <v>3.2272145910864332E-3</v>
      </c>
    </row>
    <row r="24" spans="1:42">
      <c r="A24" s="2">
        <v>2009</v>
      </c>
      <c r="B24" s="2">
        <f t="shared" si="1"/>
        <v>1.4658935435533261E-3</v>
      </c>
      <c r="C24" s="2">
        <f t="shared" si="2"/>
        <v>1.1971867387956785E-3</v>
      </c>
      <c r="D24" s="2">
        <f t="shared" si="3"/>
        <v>4.7210270172218013E-3</v>
      </c>
      <c r="E24" s="2">
        <f t="shared" si="4"/>
        <v>7.8877345995517593E-3</v>
      </c>
      <c r="F24" s="2">
        <f t="shared" si="5"/>
        <v>4.1943507620707454E-3</v>
      </c>
      <c r="G24" s="2">
        <f t="shared" si="6"/>
        <v>1.4757613251810303E-2</v>
      </c>
      <c r="H24" s="2">
        <f t="shared" si="7"/>
        <v>3.321970840478178E-3</v>
      </c>
      <c r="I24" s="2">
        <f t="shared" si="8"/>
        <v>2.8868362728080442E-3</v>
      </c>
      <c r="J24" s="2">
        <f t="shared" si="9"/>
        <v>1.1246174721284929E-4</v>
      </c>
      <c r="K24" s="2">
        <f t="shared" si="10"/>
        <v>7.1963608475947348E-4</v>
      </c>
      <c r="L24" s="2">
        <f t="shared" si="11"/>
        <v>4.9411914209903131E-3</v>
      </c>
      <c r="M24" s="2">
        <f t="shared" si="12"/>
        <v>-1.152406595387575E-5</v>
      </c>
      <c r="N24" s="2">
        <f t="shared" si="13"/>
        <v>7.4430604092075268E-3</v>
      </c>
      <c r="O24" s="2">
        <f t="shared" si="14"/>
        <v>1.3139650760444824E-3</v>
      </c>
      <c r="P24" s="2">
        <f t="shared" si="15"/>
        <v>-3.3554821879155819E-4</v>
      </c>
      <c r="Q24" s="2">
        <f t="shared" si="16"/>
        <v>3.5175656947107115E-3</v>
      </c>
      <c r="R24" s="2">
        <f t="shared" si="17"/>
        <v>6.5423739065440401E-3</v>
      </c>
      <c r="S24" s="2">
        <f t="shared" si="18"/>
        <v>1.061731556785459E-2</v>
      </c>
      <c r="T24" s="2">
        <f t="shared" si="19"/>
        <v>1.3048664637174256E-3</v>
      </c>
      <c r="U24" s="2">
        <f t="shared" si="20"/>
        <v>3.8144842903932211E-3</v>
      </c>
    </row>
    <row r="25" spans="1:42">
      <c r="A25" s="2">
        <v>2010</v>
      </c>
      <c r="B25" s="2">
        <f t="shared" si="1"/>
        <v>2.1389326262010772E-3</v>
      </c>
      <c r="C25" s="2">
        <f t="shared" si="2"/>
        <v>1.5594581769915869E-3</v>
      </c>
      <c r="D25" s="2">
        <f t="shared" si="3"/>
        <v>3.9479263374851952E-3</v>
      </c>
      <c r="E25" s="2">
        <f t="shared" si="4"/>
        <v>6.6607813997364845E-3</v>
      </c>
      <c r="F25" s="2">
        <f t="shared" si="5"/>
        <v>5.1606624893923972E-3</v>
      </c>
      <c r="G25" s="2">
        <f t="shared" si="6"/>
        <v>1.6604981501205852E-2</v>
      </c>
      <c r="H25" s="2">
        <f t="shared" si="7"/>
        <v>5.0624965045101824E-3</v>
      </c>
      <c r="I25" s="2">
        <f t="shared" si="8"/>
        <v>3.4857686373638347E-3</v>
      </c>
      <c r="J25" s="2">
        <f t="shared" si="9"/>
        <v>1.2667461774193027E-4</v>
      </c>
      <c r="K25" s="2">
        <f t="shared" si="10"/>
        <v>9.6544410428797255E-4</v>
      </c>
      <c r="L25" s="2">
        <f t="shared" si="11"/>
        <v>3.3876728319333113E-3</v>
      </c>
      <c r="M25" s="2">
        <f t="shared" si="12"/>
        <v>-8.2236556349994154E-5</v>
      </c>
      <c r="N25" s="2">
        <f t="shared" si="13"/>
        <v>7.41652991521927E-3</v>
      </c>
      <c r="O25" s="2">
        <f t="shared" si="14"/>
        <v>3.7550836824346949E-3</v>
      </c>
      <c r="P25" s="2">
        <f t="shared" si="15"/>
        <v>-1.3583201656972512E-3</v>
      </c>
      <c r="Q25" s="2">
        <f t="shared" si="16"/>
        <v>5.4830752771256206E-3</v>
      </c>
      <c r="R25" s="2">
        <f t="shared" si="17"/>
        <v>7.4862529519173632E-3</v>
      </c>
      <c r="S25" s="2">
        <f t="shared" si="18"/>
        <v>4.6949755141750217E-3</v>
      </c>
      <c r="T25" s="2">
        <f t="shared" si="19"/>
        <v>2.0181408078338513E-3</v>
      </c>
      <c r="U25" s="2">
        <f t="shared" si="20"/>
        <v>5.5130843869450165E-3</v>
      </c>
    </row>
    <row r="26" spans="1:42">
      <c r="A26" s="2">
        <v>2011</v>
      </c>
      <c r="B26" s="2">
        <f t="shared" si="1"/>
        <v>2.0211217191156579E-3</v>
      </c>
      <c r="C26" s="2">
        <f t="shared" si="2"/>
        <v>1.5593097003752513E-3</v>
      </c>
      <c r="D26" s="2">
        <f t="shared" si="3"/>
        <v>4.5547636292463771E-3</v>
      </c>
      <c r="E26" s="2">
        <f t="shared" si="4"/>
        <v>2.090373874423874E-3</v>
      </c>
      <c r="F26" s="2">
        <f t="shared" si="5"/>
        <v>1.980399025013809E-3</v>
      </c>
      <c r="G26" s="2">
        <f t="shared" si="6"/>
        <v>1.7350351266264486E-2</v>
      </c>
      <c r="H26" s="2">
        <f t="shared" si="7"/>
        <v>5.8993037723983829E-3</v>
      </c>
      <c r="I26" s="2">
        <f t="shared" si="8"/>
        <v>5.6332060799183679E-3</v>
      </c>
      <c r="J26" s="2">
        <f t="shared" si="9"/>
        <v>1.8257714391202648E-4</v>
      </c>
      <c r="K26" s="2">
        <f t="shared" si="10"/>
        <v>7.1941065878832063E-4</v>
      </c>
      <c r="L26" s="2">
        <f t="shared" si="11"/>
        <v>1.0307213270384524E-3</v>
      </c>
      <c r="M26" s="2">
        <f t="shared" si="12"/>
        <v>3.2783268319571963E-4</v>
      </c>
      <c r="N26" s="2">
        <f t="shared" si="13"/>
        <v>4.8245436749683856E-3</v>
      </c>
      <c r="O26" s="2">
        <f t="shared" si="14"/>
        <v>1.8658153470915728E-3</v>
      </c>
      <c r="P26" s="2">
        <f t="shared" si="15"/>
        <v>-1.0542874752352618E-3</v>
      </c>
      <c r="Q26" s="2">
        <f t="shared" si="16"/>
        <v>1.4903970512157269E-2</v>
      </c>
      <c r="R26" s="2">
        <f t="shared" si="17"/>
        <v>6.6935900839842927E-3</v>
      </c>
      <c r="S26" s="2">
        <f t="shared" si="18"/>
        <v>2.7463339736906395E-3</v>
      </c>
      <c r="T26" s="2">
        <f t="shared" si="19"/>
        <v>1.7741489802970557E-3</v>
      </c>
      <c r="U26" s="2">
        <f t="shared" si="20"/>
        <v>5.7224145625139958E-3</v>
      </c>
    </row>
    <row r="27" spans="1:42">
      <c r="A27" s="2">
        <v>2012</v>
      </c>
      <c r="B27" s="2">
        <f t="shared" si="1"/>
        <v>2.5917480818201484E-3</v>
      </c>
      <c r="C27" s="2">
        <f t="shared" si="2"/>
        <v>1.7829565734032026E-3</v>
      </c>
      <c r="D27" s="2">
        <f t="shared" si="3"/>
        <v>3.8309680809978943E-3</v>
      </c>
      <c r="E27" s="2">
        <f t="shared" si="4"/>
        <v>7.2086128934810076E-3</v>
      </c>
      <c r="F27" s="2">
        <f t="shared" si="5"/>
        <v>4.5386932692069518E-3</v>
      </c>
      <c r="G27" s="2">
        <f t="shared" si="6"/>
        <v>1.5715949808032061E-2</v>
      </c>
      <c r="H27" s="2">
        <f t="shared" si="7"/>
        <v>2.1387671271192875E-3</v>
      </c>
      <c r="I27" s="2">
        <f t="shared" si="8"/>
        <v>7.3418220038390051E-3</v>
      </c>
      <c r="J27" s="2">
        <f t="shared" si="9"/>
        <v>2.2331994424744467E-4</v>
      </c>
      <c r="K27" s="2">
        <f t="shared" si="10"/>
        <v>1.6844154142726133E-3</v>
      </c>
      <c r="L27" s="2">
        <f t="shared" si="11"/>
        <v>1.9930674303289529E-3</v>
      </c>
      <c r="M27" s="2">
        <f t="shared" si="12"/>
        <v>-2.9333533881445813E-4</v>
      </c>
      <c r="N27" s="2">
        <f t="shared" si="13"/>
        <v>6.8729594047464591E-3</v>
      </c>
      <c r="O27" s="2">
        <f t="shared" si="14"/>
        <v>1.8304728363899962E-3</v>
      </c>
      <c r="P27" s="2">
        <f t="shared" si="15"/>
        <v>-6.6291055032385469E-4</v>
      </c>
      <c r="Q27" s="2">
        <f t="shared" si="16"/>
        <v>1.0958882875285965E-2</v>
      </c>
      <c r="R27" s="2">
        <f t="shared" si="17"/>
        <v>8.1909634268376406E-3</v>
      </c>
      <c r="S27" s="2">
        <f t="shared" si="18"/>
        <v>9.285547763336767E-3</v>
      </c>
      <c r="T27" s="2">
        <f t="shared" si="19"/>
        <v>1.9107349110538702E-3</v>
      </c>
      <c r="U27" s="2">
        <f t="shared" si="20"/>
        <v>4.3020070874793025E-3</v>
      </c>
    </row>
    <row r="28" spans="1:42">
      <c r="A28" s="2">
        <v>2013</v>
      </c>
      <c r="B28" s="2">
        <f t="shared" si="1"/>
        <v>2.620442676849253E-3</v>
      </c>
      <c r="C28" s="2">
        <f t="shared" si="2"/>
        <v>1.8835554048852047E-3</v>
      </c>
      <c r="D28" s="2">
        <f t="shared" si="3"/>
        <v>3.4107482892749303E-3</v>
      </c>
      <c r="E28" s="2">
        <f t="shared" si="4"/>
        <v>8.2223041996206964E-3</v>
      </c>
      <c r="F28" s="2">
        <f t="shared" si="5"/>
        <v>6.018102787044146E-3</v>
      </c>
      <c r="G28" s="2">
        <f t="shared" si="6"/>
        <v>9.2988478767078563E-3</v>
      </c>
      <c r="H28" s="2">
        <f t="shared" si="7"/>
        <v>5.6282841523429949E-3</v>
      </c>
      <c r="I28" s="2">
        <f t="shared" si="8"/>
        <v>6.1204193443240946E-3</v>
      </c>
      <c r="J28" s="2">
        <f t="shared" si="9"/>
        <v>1.8233577928596992E-4</v>
      </c>
      <c r="K28" s="2">
        <f t="shared" si="10"/>
        <v>1.407431415467538E-3</v>
      </c>
      <c r="L28" s="2">
        <f t="shared" si="11"/>
        <v>2.6621107662495598E-4</v>
      </c>
      <c r="M28" s="2">
        <f t="shared" si="12"/>
        <v>-1.673291946919986E-4</v>
      </c>
      <c r="N28" s="2">
        <f t="shared" si="13"/>
        <v>7.0208884188260262E-3</v>
      </c>
      <c r="O28" s="2">
        <f t="shared" si="14"/>
        <v>2.0312212197682897E-3</v>
      </c>
      <c r="P28" s="2">
        <f t="shared" si="15"/>
        <v>-1.6446150619743491E-3</v>
      </c>
      <c r="Q28" s="2">
        <f t="shared" si="16"/>
        <v>5.1292346693749538E-3</v>
      </c>
      <c r="R28" s="2">
        <f t="shared" si="17"/>
        <v>8.5472887454807276E-3</v>
      </c>
      <c r="S28" s="2">
        <f t="shared" si="18"/>
        <v>5.8496195660149462E-3</v>
      </c>
      <c r="T28" s="2">
        <f t="shared" si="19"/>
        <v>1.3139753035685724E-3</v>
      </c>
      <c r="U28" s="2">
        <f t="shared" si="20"/>
        <v>5.5631738296780617E-3</v>
      </c>
    </row>
    <row r="29" spans="1:42">
      <c r="A29" s="2">
        <v>2014</v>
      </c>
      <c r="B29" s="2">
        <f t="shared" ref="B29:L29" si="21">(B14-B13)/1000/V13</f>
        <v>3.5994934092594645E-3</v>
      </c>
      <c r="C29" s="2">
        <f t="shared" si="21"/>
        <v>3.1815477320775261E-3</v>
      </c>
      <c r="D29" s="2">
        <f t="shared" si="21"/>
        <v>3.4594741926205542E-3</v>
      </c>
      <c r="E29" s="2">
        <f t="shared" si="21"/>
        <v>1.1579137112273718E-2</v>
      </c>
      <c r="F29" s="2">
        <f t="shared" si="21"/>
        <v>6.7787508548751967E-3</v>
      </c>
      <c r="G29" s="2">
        <f t="shared" si="21"/>
        <v>3.5214030638822322E-3</v>
      </c>
      <c r="H29" s="2">
        <f t="shared" si="21"/>
        <v>7.0640794240331177E-3</v>
      </c>
      <c r="I29" s="2">
        <f t="shared" si="21"/>
        <v>1.0968488718547784E-2</v>
      </c>
      <c r="J29" s="2">
        <f t="shared" si="21"/>
        <v>9.1653087623360611E-4</v>
      </c>
      <c r="K29" s="2">
        <f t="shared" si="21"/>
        <v>2.4477745019283585E-3</v>
      </c>
      <c r="L29" s="2">
        <f t="shared" si="21"/>
        <v>-2.479043952057594E-3</v>
      </c>
      <c r="N29" s="2">
        <f t="shared" ref="N29:U29" si="22">(N14-N13)/1000/AH13</f>
        <v>6.4995424121162132E-3</v>
      </c>
      <c r="O29" s="2">
        <f t="shared" si="22"/>
        <v>8.1504875594632896E-3</v>
      </c>
      <c r="P29" s="2">
        <f t="shared" si="22"/>
        <v>-8.4051285394055322E-4</v>
      </c>
      <c r="Q29" s="2">
        <f t="shared" si="22"/>
        <v>7.5564550156241609E-3</v>
      </c>
      <c r="R29" s="2">
        <f t="shared" si="22"/>
        <v>6.9261364848041875E-3</v>
      </c>
      <c r="S29" s="2">
        <f t="shared" si="22"/>
        <v>9.419026509675724E-3</v>
      </c>
      <c r="T29" s="2">
        <f t="shared" si="22"/>
        <v>1.9398035865160212E-3</v>
      </c>
      <c r="U29" s="2">
        <f t="shared" si="22"/>
        <v>5.0726089205862896E-3</v>
      </c>
    </row>
    <row r="30" spans="1:42" s="1" customFormat="1">
      <c r="A30" s="3"/>
      <c r="B30" s="3">
        <f>AVERAGE(B20:B29)</f>
        <v>2.4850270593937958E-3</v>
      </c>
      <c r="C30" s="3">
        <f t="shared" ref="C30:U30" si="23">AVERAGE(C20:C29)</f>
        <v>1.7528748660764488E-3</v>
      </c>
      <c r="D30" s="3">
        <f t="shared" si="23"/>
        <v>3.641510634247449E-3</v>
      </c>
      <c r="E30" s="3">
        <f t="shared" si="23"/>
        <v>6.8247730328787363E-3</v>
      </c>
      <c r="F30" s="3">
        <f t="shared" si="23"/>
        <v>5.5195779484460928E-3</v>
      </c>
      <c r="G30" s="3">
        <f t="shared" si="23"/>
        <v>1.0955064352171345E-2</v>
      </c>
      <c r="H30" s="3">
        <f t="shared" si="23"/>
        <v>4.9566907265527274E-3</v>
      </c>
      <c r="I30" s="3">
        <f t="shared" si="23"/>
        <v>3.9749515926566512E-3</v>
      </c>
      <c r="J30" s="3">
        <f t="shared" si="23"/>
        <v>1.9154438072291409E-4</v>
      </c>
      <c r="K30" s="3">
        <f t="shared" si="23"/>
        <v>1.1758494409282087E-3</v>
      </c>
      <c r="L30" s="3">
        <f t="shared" si="23"/>
        <v>2.8740728475562184E-3</v>
      </c>
      <c r="M30" s="3">
        <f t="shared" si="23"/>
        <v>2.1061440826478865E-4</v>
      </c>
      <c r="N30" s="3">
        <f t="shared" si="23"/>
        <v>6.2339971308526957E-3</v>
      </c>
      <c r="O30" s="3">
        <f t="shared" si="23"/>
        <v>2.5084091061934152E-3</v>
      </c>
      <c r="P30" s="3">
        <f t="shared" si="23"/>
        <v>-5.8132544856375596E-4</v>
      </c>
      <c r="Q30" s="3">
        <f t="shared" si="23"/>
        <v>5.9605440732826949E-3</v>
      </c>
      <c r="R30" s="3">
        <f t="shared" si="23"/>
        <v>5.8024880421251339E-3</v>
      </c>
      <c r="S30" s="3">
        <f t="shared" si="23"/>
        <v>6.3264099114199723E-3</v>
      </c>
      <c r="T30" s="3">
        <f t="shared" si="23"/>
        <v>1.8405293520672619E-3</v>
      </c>
      <c r="U30" s="3">
        <f t="shared" si="23"/>
        <v>3.9761118090599077E-3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2" spans="1:42">
      <c r="A32" s="1" t="s">
        <v>45</v>
      </c>
    </row>
    <row r="33" spans="1:1">
      <c r="A33" t="s">
        <v>42</v>
      </c>
    </row>
    <row r="34" spans="1:1">
      <c r="A34" s="1" t="s">
        <v>43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H19" sqref="H19"/>
    </sheetView>
  </sheetViews>
  <sheetFormatPr defaultRowHeight="13.5"/>
  <sheetData>
    <row r="1" spans="1:6" ht="131.25">
      <c r="A1" s="4"/>
      <c r="B1" s="5" t="s">
        <v>34</v>
      </c>
      <c r="C1" s="5"/>
      <c r="D1" s="5"/>
      <c r="E1" s="5" t="s">
        <v>35</v>
      </c>
    </row>
    <row r="2" spans="1:6" ht="18.75">
      <c r="A2" s="6">
        <v>2005</v>
      </c>
      <c r="B2" s="7">
        <f>('[1]М2 и комп.-офиц'!$M$101+'[1]М2 и комп.-офиц'!$M$102+'[1]М2 и комп.-офиц'!$M$103+'[1]М2 и комп.-офиц'!$M$104+'[1]М2 и комп.-офиц'!$M$105+'[1]М2 и комп.-офиц'!$M$106+'[1]М2 и комп.-офиц'!$M$107+'[1]М2 и комп.-офиц'!$M$108+'[1]М2 и комп.-офиц'!$M$109+'[1]М2 и комп.-офиц'!$M$110+'[1]М2 и комп.-офиц'!$M$111+'[1]М2 и комп.-офиц'!$M$112+'[1]М2 и комп.-офиц'!$M$113)/13</f>
        <v>1642.8769230769233</v>
      </c>
      <c r="C2" s="7">
        <f>B3-B2</f>
        <v>568.09230769230749</v>
      </c>
      <c r="D2" s="7"/>
      <c r="E2" s="8">
        <v>21609.8</v>
      </c>
      <c r="F2">
        <f>C2/E2</f>
        <v>2.6288642546081292E-2</v>
      </c>
    </row>
    <row r="3" spans="1:6" ht="18.75">
      <c r="A3" s="6">
        <v>2006</v>
      </c>
      <c r="B3" s="7">
        <f>AVERAGE('[1]М2 и комп.-офиц'!$M$113:$M$125)</f>
        <v>2210.9692307692308</v>
      </c>
      <c r="C3" s="7">
        <f t="shared" ref="C3:C11" si="0">B4-B3</f>
        <v>822.5076923076922</v>
      </c>
      <c r="D3" s="7"/>
      <c r="E3" s="8">
        <v>26917.200000000001</v>
      </c>
      <c r="F3">
        <f t="shared" ref="F3:F11" si="1">C3/E3</f>
        <v>3.0556955861222274E-2</v>
      </c>
    </row>
    <row r="4" spans="1:6" ht="18.75">
      <c r="A4" s="6">
        <v>2007</v>
      </c>
      <c r="B4" s="7">
        <f>AVERAGE('[1]М2 и комп.-офиц'!$M$125:$M$137)</f>
        <v>3033.476923076923</v>
      </c>
      <c r="C4" s="7">
        <f t="shared" si="0"/>
        <v>679.01538461538485</v>
      </c>
      <c r="D4" s="7"/>
      <c r="E4" s="8">
        <v>33247.599999999999</v>
      </c>
      <c r="F4">
        <f t="shared" si="1"/>
        <v>2.0422989467371627E-2</v>
      </c>
    </row>
    <row r="5" spans="1:6" ht="18.75">
      <c r="A5" s="9">
        <v>2008</v>
      </c>
      <c r="B5" s="7">
        <f>AVERAGE('[1]М2 и комп.-офиц'!$M$137:$M$149)</f>
        <v>3712.4923076923078</v>
      </c>
      <c r="C5" s="7">
        <f t="shared" si="0"/>
        <v>-187.17692307692369</v>
      </c>
      <c r="D5" s="7"/>
      <c r="E5" s="8">
        <v>41276.800000000003</v>
      </c>
      <c r="F5">
        <f t="shared" si="1"/>
        <v>-4.5346762122287498E-3</v>
      </c>
    </row>
    <row r="6" spans="1:6" ht="18.75">
      <c r="A6" s="10">
        <v>2009</v>
      </c>
      <c r="B6" s="7">
        <f>AVERAGE('[1]М2 и комп.-офиц'!$M$149:$M$161)</f>
        <v>3525.3153846153841</v>
      </c>
      <c r="C6" s="7">
        <f t="shared" si="0"/>
        <v>811.63430200000084</v>
      </c>
      <c r="D6" s="7"/>
      <c r="E6" s="8">
        <v>38807.199999999997</v>
      </c>
      <c r="F6">
        <f t="shared" si="1"/>
        <v>2.0914528798779631E-2</v>
      </c>
    </row>
    <row r="7" spans="1:6" ht="18.75">
      <c r="A7" s="11">
        <v>2010</v>
      </c>
      <c r="B7" s="7">
        <f>AVERAGE('[1]М2 и комп.-офиц'!$M$161:$M$173)</f>
        <v>4336.949686615385</v>
      </c>
      <c r="C7" s="7">
        <f t="shared" si="0"/>
        <v>890.50047653846013</v>
      </c>
      <c r="D7" s="7"/>
      <c r="E7" s="8">
        <v>46308.5</v>
      </c>
      <c r="F7">
        <f t="shared" si="1"/>
        <v>1.9229741333415252E-2</v>
      </c>
    </row>
    <row r="8" spans="1:6" ht="18.75">
      <c r="A8" s="11">
        <v>2011</v>
      </c>
      <c r="B8" s="7">
        <f>AVERAGE('[1]М2 и комп.-офиц'!$M$173:$M$185)</f>
        <v>5227.4501631538451</v>
      </c>
      <c r="C8" s="7">
        <f t="shared" si="0"/>
        <v>694.13941361538673</v>
      </c>
      <c r="D8" s="12"/>
      <c r="E8" s="8">
        <v>59698.1</v>
      </c>
      <c r="F8">
        <f t="shared" si="1"/>
        <v>1.1627495910512842E-2</v>
      </c>
    </row>
    <row r="9" spans="1:6" ht="18.75">
      <c r="A9" s="11">
        <v>2012</v>
      </c>
      <c r="B9" s="7">
        <f>AVERAGE('[1]М2 и комп.-офиц'!$M$185:$M$197)</f>
        <v>5921.5895767692318</v>
      </c>
      <c r="C9" s="7">
        <f t="shared" si="0"/>
        <v>492.01796469230794</v>
      </c>
      <c r="D9" s="12"/>
      <c r="E9" s="8">
        <v>66926.899999999994</v>
      </c>
      <c r="F9">
        <f t="shared" si="1"/>
        <v>7.3515726067143105E-3</v>
      </c>
    </row>
    <row r="10" spans="1:6" ht="18.75">
      <c r="A10" s="11">
        <v>2013</v>
      </c>
      <c r="B10" s="7">
        <f>AVERAGE('[1]М2 и комп.-офиц'!$M$197:$M$209)</f>
        <v>6413.6075414615398</v>
      </c>
      <c r="C10" s="7">
        <f t="shared" si="0"/>
        <v>436.6924585384595</v>
      </c>
      <c r="D10" s="12"/>
      <c r="E10" s="8">
        <v>71055.399999999994</v>
      </c>
      <c r="F10">
        <f t="shared" si="1"/>
        <v>6.1458025503826523E-3</v>
      </c>
    </row>
    <row r="11" spans="1:6" ht="18.75">
      <c r="A11" s="11">
        <v>2014</v>
      </c>
      <c r="B11" s="13">
        <f>AVERAGE('[1]М2 и комп.-офиц'!$M$209:$M$221)</f>
        <v>6850.2999999999993</v>
      </c>
      <c r="C11" s="7">
        <f t="shared" si="0"/>
        <v>-77.756028190767211</v>
      </c>
      <c r="D11" s="14"/>
      <c r="E11" s="13">
        <v>77893.100000000006</v>
      </c>
      <c r="F11">
        <f t="shared" si="1"/>
        <v>-9.9824025736255473E-4</v>
      </c>
    </row>
    <row r="12" spans="1:6" ht="18.75">
      <c r="A12" s="11">
        <v>2015</v>
      </c>
      <c r="B12" s="7">
        <f>AVERAGE('[1]М2 и комп.-офиц'!$M$221:$M$233)</f>
        <v>6772.5439718092321</v>
      </c>
      <c r="C12" s="7"/>
      <c r="D12" s="8"/>
      <c r="E12" s="8"/>
      <c r="F12" s="1">
        <f>AVERAGE(F2:F11)</f>
        <v>1.3700481260488858E-2</v>
      </c>
    </row>
    <row r="14" spans="1:6">
      <c r="A14" t="s">
        <v>44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4" sqref="B14"/>
    </sheetView>
  </sheetViews>
  <sheetFormatPr defaultRowHeight="13.5"/>
  <cols>
    <col min="5" max="5" width="9" style="1"/>
  </cols>
  <sheetData>
    <row r="1" spans="1:5">
      <c r="B1" t="s">
        <v>36</v>
      </c>
      <c r="C1" t="s">
        <v>37</v>
      </c>
      <c r="D1" t="s">
        <v>38</v>
      </c>
      <c r="E1" s="1" t="s">
        <v>39</v>
      </c>
    </row>
    <row r="2" spans="1:5">
      <c r="A2">
        <v>2006</v>
      </c>
      <c r="B2">
        <v>1682713</v>
      </c>
      <c r="C2">
        <v>59767</v>
      </c>
      <c r="D2">
        <f>C3-C2</f>
        <v>1786</v>
      </c>
      <c r="E2" s="1">
        <f>D2/B2</f>
        <v>1.0613812337576284E-3</v>
      </c>
    </row>
    <row r="3" spans="1:5">
      <c r="A3">
        <v>2007</v>
      </c>
      <c r="B3">
        <v>1739264</v>
      </c>
      <c r="C3">
        <v>61553</v>
      </c>
      <c r="D3">
        <f t="shared" ref="D3:D10" si="0">C4-C3</f>
        <v>-271</v>
      </c>
      <c r="E3" s="1">
        <f t="shared" ref="E3:E11" si="1">D3/B3</f>
        <v>-1.5581303355902267E-4</v>
      </c>
    </row>
    <row r="4" spans="1:5">
      <c r="A4">
        <v>2008</v>
      </c>
      <c r="B4">
        <v>1797547</v>
      </c>
      <c r="C4">
        <v>61282</v>
      </c>
      <c r="D4">
        <f t="shared" si="0"/>
        <v>-522</v>
      </c>
      <c r="E4" s="1">
        <f t="shared" si="1"/>
        <v>-2.9039574486786713E-4</v>
      </c>
    </row>
    <row r="5" spans="1:5">
      <c r="A5">
        <v>2009</v>
      </c>
      <c r="B5">
        <v>1714214</v>
      </c>
      <c r="C5">
        <v>60760</v>
      </c>
      <c r="D5">
        <f t="shared" si="0"/>
        <v>-464</v>
      </c>
      <c r="E5" s="1">
        <f t="shared" si="1"/>
        <v>-2.7067799002924954E-4</v>
      </c>
    </row>
    <row r="6" spans="1:5">
      <c r="A6">
        <v>2010</v>
      </c>
      <c r="B6">
        <v>1798649</v>
      </c>
      <c r="C6">
        <v>60296</v>
      </c>
      <c r="D6">
        <f t="shared" si="0"/>
        <v>2111</v>
      </c>
      <c r="E6" s="1">
        <f t="shared" si="1"/>
        <v>1.1736586738157362E-3</v>
      </c>
    </row>
    <row r="7" spans="1:5">
      <c r="A7">
        <v>2011</v>
      </c>
      <c r="B7">
        <v>1833404</v>
      </c>
      <c r="C7">
        <v>62407</v>
      </c>
      <c r="D7">
        <f t="shared" si="0"/>
        <v>3396</v>
      </c>
      <c r="E7" s="1">
        <f t="shared" si="1"/>
        <v>1.8522922389173362E-3</v>
      </c>
    </row>
    <row r="8" spans="1:5">
      <c r="A8">
        <v>2012</v>
      </c>
      <c r="B8">
        <v>1882625</v>
      </c>
      <c r="C8">
        <v>65803</v>
      </c>
      <c r="D8">
        <f t="shared" si="0"/>
        <v>688</v>
      </c>
      <c r="E8" s="1">
        <f t="shared" si="1"/>
        <v>3.6544718146205434E-4</v>
      </c>
    </row>
    <row r="9" spans="1:5">
      <c r="A9">
        <v>2013</v>
      </c>
      <c r="B9">
        <v>1903520</v>
      </c>
      <c r="C9">
        <v>66491</v>
      </c>
      <c r="D9">
        <f t="shared" si="0"/>
        <v>847</v>
      </c>
      <c r="E9" s="1">
        <f t="shared" si="1"/>
        <v>4.449651172564512E-4</v>
      </c>
    </row>
    <row r="10" spans="1:5">
      <c r="A10">
        <v>2014</v>
      </c>
      <c r="B10">
        <v>1942584</v>
      </c>
      <c r="C10">
        <v>67338</v>
      </c>
      <c r="D10">
        <f t="shared" si="0"/>
        <v>2778</v>
      </c>
      <c r="E10" s="1">
        <f t="shared" si="1"/>
        <v>1.430053989943292E-3</v>
      </c>
    </row>
    <row r="11" spans="1:5">
      <c r="A11">
        <v>2015</v>
      </c>
      <c r="B11">
        <v>1984405</v>
      </c>
      <c r="C11">
        <v>70116</v>
      </c>
      <c r="D11">
        <f>C11/B11</f>
        <v>3.5333513068148893E-2</v>
      </c>
      <c r="E11" s="1">
        <f t="shared" si="1"/>
        <v>1.7805595666282281E-8</v>
      </c>
    </row>
    <row r="12" spans="1:5">
      <c r="D12" t="s">
        <v>40</v>
      </c>
      <c r="E12" s="1">
        <f>AVERAGE(E2:E11)</f>
        <v>5.6109294722920253E-4</v>
      </c>
    </row>
    <row r="14" spans="1:5">
      <c r="A14" t="s">
        <v>41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data for figure 6.1</vt:lpstr>
      <vt:lpstr>figure 6.1</vt:lpstr>
      <vt:lpstr>seigniorage</vt:lpstr>
      <vt:lpstr>Russia</vt:lpstr>
      <vt:lpstr>Demark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2016-07-12T18:29:40Z</dcterms:modified>
</cp:coreProperties>
</file>