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1\"/>
    </mc:Choice>
  </mc:AlternateContent>
  <bookViews>
    <workbookView xWindow="0" yWindow="0" windowWidth="19200" windowHeight="7425" tabRatio="500" activeTab="1"/>
  </bookViews>
  <sheets>
    <sheet name="Reference" sheetId="3" r:id="rId1"/>
    <sheet name="Table_11.2" sheetId="1" r:id="rId2"/>
    <sheet name="Data" sheetId="2" r:id="rId3"/>
  </sheets>
  <calcPr calcId="152511"/>
</workbook>
</file>

<file path=xl/calcChain.xml><?xml version="1.0" encoding="utf-8"?>
<calcChain xmlns="http://schemas.openxmlformats.org/spreadsheetml/2006/main">
  <c r="A11" i="2" l="1"/>
  <c r="I11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I12" i="2"/>
  <c r="AV12" i="2"/>
  <c r="G13" i="2"/>
  <c r="I13" i="2"/>
  <c r="AV13" i="2"/>
  <c r="G14" i="2"/>
  <c r="I14" i="2"/>
  <c r="AV14" i="2"/>
  <c r="G15" i="2"/>
  <c r="I15" i="2"/>
  <c r="AV15" i="2"/>
  <c r="G16" i="2"/>
  <c r="I16" i="2"/>
  <c r="AV16" i="2"/>
  <c r="G17" i="2"/>
  <c r="I17" i="2"/>
  <c r="AV17" i="2"/>
  <c r="G18" i="2"/>
  <c r="I18" i="2"/>
  <c r="AV18" i="2"/>
  <c r="G19" i="2"/>
  <c r="I19" i="2"/>
  <c r="AV19" i="2"/>
  <c r="G20" i="2"/>
  <c r="I20" i="2"/>
  <c r="AV20" i="2"/>
  <c r="G21" i="2"/>
  <c r="I21" i="2"/>
  <c r="AV21" i="2"/>
  <c r="G22" i="2"/>
  <c r="I22" i="2"/>
  <c r="AV22" i="2"/>
  <c r="G23" i="2"/>
  <c r="I23" i="2"/>
  <c r="AV23" i="2"/>
  <c r="G24" i="2"/>
  <c r="I24" i="2"/>
  <c r="AV24" i="2"/>
  <c r="G25" i="2"/>
  <c r="I25" i="2"/>
  <c r="AV25" i="2"/>
  <c r="G26" i="2"/>
  <c r="I26" i="2"/>
  <c r="AV26" i="2"/>
  <c r="G27" i="2"/>
  <c r="I27" i="2"/>
  <c r="AV27" i="2"/>
  <c r="G28" i="2"/>
  <c r="I28" i="2"/>
  <c r="AV28" i="2"/>
  <c r="G29" i="2"/>
  <c r="I29" i="2"/>
  <c r="AV29" i="2"/>
  <c r="G30" i="2"/>
  <c r="I30" i="2"/>
  <c r="AV30" i="2"/>
  <c r="G31" i="2"/>
  <c r="I31" i="2"/>
  <c r="AV31" i="2"/>
  <c r="G32" i="2"/>
  <c r="I32" i="2"/>
  <c r="AV32" i="2"/>
  <c r="A33" i="2"/>
  <c r="A34" i="2" s="1"/>
  <c r="G33" i="2"/>
  <c r="I33" i="2"/>
  <c r="S33" i="2"/>
  <c r="AV33" i="2"/>
  <c r="G34" i="2"/>
  <c r="I34" i="2"/>
  <c r="S34" i="2"/>
  <c r="AV34" i="2"/>
  <c r="A35" i="2"/>
  <c r="G35" i="2"/>
  <c r="I35" i="2"/>
  <c r="S35" i="2"/>
  <c r="AV35" i="2"/>
  <c r="A36" i="2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G36" i="2"/>
  <c r="I36" i="2"/>
  <c r="S36" i="2"/>
  <c r="AV36" i="2"/>
  <c r="G37" i="2"/>
  <c r="I37" i="2"/>
  <c r="S37" i="2"/>
  <c r="AV37" i="2"/>
  <c r="G38" i="2"/>
  <c r="I38" i="2"/>
  <c r="S38" i="2"/>
  <c r="AV38" i="2"/>
  <c r="G39" i="2"/>
  <c r="I39" i="2"/>
  <c r="S39" i="2"/>
  <c r="AV39" i="2"/>
  <c r="G40" i="2"/>
  <c r="I40" i="2"/>
  <c r="S40" i="2"/>
  <c r="AV40" i="2"/>
  <c r="G41" i="2"/>
  <c r="I41" i="2"/>
  <c r="S41" i="2"/>
  <c r="AV41" i="2"/>
  <c r="G42" i="2"/>
  <c r="I42" i="2"/>
  <c r="S42" i="2"/>
  <c r="AV42" i="2"/>
  <c r="G43" i="2"/>
  <c r="I43" i="2"/>
  <c r="S43" i="2"/>
  <c r="AV43" i="2"/>
  <c r="G44" i="2"/>
  <c r="I44" i="2"/>
  <c r="S44" i="2"/>
  <c r="AV44" i="2"/>
  <c r="G45" i="2"/>
  <c r="I45" i="2"/>
  <c r="S45" i="2"/>
  <c r="AV45" i="2"/>
  <c r="G46" i="2"/>
  <c r="I46" i="2"/>
  <c r="S46" i="2"/>
  <c r="AV46" i="2"/>
  <c r="G47" i="2"/>
  <c r="I47" i="2"/>
  <c r="S47" i="2"/>
  <c r="AV47" i="2"/>
  <c r="G48" i="2"/>
  <c r="I48" i="2"/>
  <c r="S48" i="2"/>
  <c r="AV48" i="2"/>
  <c r="G49" i="2"/>
  <c r="I49" i="2"/>
  <c r="S49" i="2"/>
  <c r="AV49" i="2"/>
  <c r="G50" i="2"/>
  <c r="I50" i="2"/>
  <c r="S50" i="2"/>
  <c r="AV50" i="2"/>
  <c r="G51" i="2"/>
  <c r="I51" i="2"/>
  <c r="S51" i="2"/>
  <c r="AV51" i="2"/>
  <c r="G52" i="2"/>
  <c r="I52" i="2"/>
  <c r="S52" i="2"/>
  <c r="AV52" i="2"/>
  <c r="G53" i="2"/>
  <c r="I53" i="2"/>
  <c r="S53" i="2"/>
  <c r="AV53" i="2"/>
  <c r="G54" i="2"/>
  <c r="I54" i="2"/>
  <c r="S54" i="2"/>
  <c r="AV54" i="2"/>
  <c r="G55" i="2"/>
  <c r="I55" i="2"/>
  <c r="S55" i="2"/>
  <c r="AV55" i="2"/>
  <c r="G56" i="2"/>
  <c r="I56" i="2"/>
  <c r="S56" i="2"/>
  <c r="AV56" i="2"/>
  <c r="G57" i="2"/>
  <c r="I57" i="2"/>
  <c r="S57" i="2"/>
  <c r="AV57" i="2"/>
  <c r="G58" i="2"/>
  <c r="I58" i="2"/>
  <c r="S58" i="2"/>
  <c r="AV58" i="2"/>
  <c r="G59" i="2"/>
  <c r="I59" i="2"/>
  <c r="S59" i="2"/>
  <c r="AV59" i="2"/>
  <c r="G60" i="2"/>
  <c r="I60" i="2"/>
  <c r="S60" i="2"/>
  <c r="AV60" i="2"/>
  <c r="G61" i="2"/>
  <c r="I61" i="2"/>
  <c r="S61" i="2"/>
  <c r="AV61" i="2"/>
  <c r="G62" i="2"/>
  <c r="I62" i="2"/>
  <c r="S62" i="2"/>
  <c r="AV62" i="2"/>
  <c r="G63" i="2"/>
  <c r="I63" i="2"/>
  <c r="S63" i="2"/>
  <c r="AV63" i="2"/>
  <c r="G64" i="2"/>
  <c r="I64" i="2"/>
  <c r="S64" i="2"/>
  <c r="AV64" i="2"/>
  <c r="G65" i="2"/>
  <c r="I65" i="2"/>
  <c r="S65" i="2"/>
  <c r="AV65" i="2"/>
  <c r="G66" i="2"/>
  <c r="I66" i="2"/>
  <c r="S66" i="2"/>
  <c r="AV66" i="2"/>
  <c r="G67" i="2"/>
  <c r="I67" i="2"/>
  <c r="S67" i="2"/>
  <c r="AV67" i="2"/>
  <c r="G68" i="2"/>
  <c r="I68" i="2"/>
  <c r="S68" i="2"/>
  <c r="AV68" i="2"/>
  <c r="G69" i="2"/>
  <c r="I69" i="2"/>
  <c r="S69" i="2"/>
  <c r="AV69" i="2"/>
  <c r="G70" i="2"/>
  <c r="I70" i="2"/>
  <c r="S70" i="2"/>
  <c r="AV70" i="2"/>
  <c r="G71" i="2"/>
  <c r="I71" i="2"/>
  <c r="S71" i="2"/>
  <c r="AV71" i="2"/>
  <c r="G72" i="2"/>
  <c r="I72" i="2"/>
  <c r="S72" i="2"/>
  <c r="AV72" i="2"/>
  <c r="G73" i="2"/>
  <c r="I73" i="2"/>
  <c r="S73" i="2"/>
  <c r="AV73" i="2"/>
  <c r="G74" i="2"/>
  <c r="I74" i="2"/>
  <c r="S74" i="2"/>
  <c r="AV74" i="2"/>
  <c r="G75" i="2"/>
  <c r="I75" i="2"/>
  <c r="S75" i="2"/>
  <c r="AV75" i="2"/>
  <c r="G76" i="2"/>
  <c r="I76" i="2"/>
  <c r="S76" i="2"/>
  <c r="AV76" i="2"/>
  <c r="G77" i="2"/>
  <c r="I77" i="2"/>
  <c r="S77" i="2"/>
  <c r="AV77" i="2"/>
  <c r="G78" i="2"/>
  <c r="I78" i="2"/>
  <c r="S78" i="2"/>
  <c r="AV78" i="2"/>
  <c r="G79" i="2"/>
  <c r="I79" i="2"/>
  <c r="S79" i="2"/>
  <c r="AV79" i="2"/>
  <c r="G80" i="2"/>
  <c r="I80" i="2"/>
  <c r="S80" i="2"/>
  <c r="AV80" i="2"/>
  <c r="G81" i="2"/>
  <c r="I81" i="2"/>
  <c r="S81" i="2"/>
  <c r="AV81" i="2"/>
  <c r="G82" i="2"/>
  <c r="I82" i="2"/>
  <c r="S82" i="2"/>
  <c r="AV82" i="2"/>
  <c r="G83" i="2"/>
  <c r="I83" i="2"/>
  <c r="S83" i="2"/>
  <c r="AV83" i="2"/>
  <c r="G84" i="2"/>
  <c r="I84" i="2"/>
  <c r="S84" i="2"/>
  <c r="AV84" i="2"/>
  <c r="G85" i="2"/>
  <c r="I85" i="2"/>
  <c r="S85" i="2"/>
  <c r="AV85" i="2"/>
  <c r="G86" i="2"/>
  <c r="I86" i="2"/>
  <c r="S86" i="2"/>
  <c r="AV86" i="2"/>
  <c r="G87" i="2"/>
  <c r="I87" i="2"/>
  <c r="S87" i="2"/>
  <c r="AV87" i="2"/>
  <c r="G88" i="2"/>
  <c r="I88" i="2"/>
  <c r="S88" i="2"/>
  <c r="AV88" i="2"/>
  <c r="G89" i="2"/>
  <c r="I89" i="2"/>
  <c r="S89" i="2"/>
  <c r="AV89" i="2"/>
  <c r="G90" i="2"/>
  <c r="I90" i="2"/>
  <c r="S90" i="2"/>
  <c r="AV90" i="2"/>
  <c r="G91" i="2"/>
  <c r="I91" i="2"/>
  <c r="S91" i="2"/>
  <c r="AV91" i="2"/>
  <c r="G92" i="2"/>
  <c r="I92" i="2"/>
  <c r="S92" i="2"/>
  <c r="AV92" i="2"/>
  <c r="G93" i="2"/>
  <c r="I93" i="2"/>
  <c r="S93" i="2"/>
  <c r="AV93" i="2"/>
  <c r="G94" i="2"/>
  <c r="I94" i="2"/>
  <c r="S94" i="2"/>
  <c r="AV94" i="2"/>
  <c r="G95" i="2"/>
  <c r="I95" i="2"/>
  <c r="S95" i="2"/>
  <c r="AV95" i="2"/>
  <c r="G96" i="2"/>
  <c r="I96" i="2"/>
  <c r="S96" i="2"/>
  <c r="AV96" i="2"/>
  <c r="G97" i="2"/>
  <c r="I97" i="2"/>
  <c r="S97" i="2"/>
  <c r="AV97" i="2"/>
  <c r="G98" i="2"/>
  <c r="I98" i="2"/>
  <c r="S98" i="2"/>
  <c r="AV98" i="2"/>
  <c r="G99" i="2"/>
  <c r="I99" i="2"/>
  <c r="S99" i="2"/>
  <c r="AV99" i="2"/>
  <c r="G100" i="2"/>
  <c r="I100" i="2"/>
  <c r="S100" i="2"/>
  <c r="AV100" i="2"/>
  <c r="G101" i="2"/>
  <c r="I101" i="2"/>
  <c r="S101" i="2"/>
  <c r="AV101" i="2"/>
  <c r="E102" i="2"/>
  <c r="G102" i="2"/>
  <c r="I102" i="2"/>
  <c r="S102" i="2"/>
  <c r="AV102" i="2"/>
  <c r="E103" i="2"/>
  <c r="G103" i="2"/>
  <c r="I103" i="2"/>
  <c r="O103" i="2"/>
  <c r="P103" i="2"/>
  <c r="S103" i="2"/>
  <c r="AN103" i="2"/>
  <c r="AV103" i="2" s="1"/>
  <c r="E104" i="2"/>
  <c r="G104" i="2"/>
  <c r="I104" i="2"/>
  <c r="O104" i="2"/>
  <c r="P104" i="2"/>
  <c r="Q104" i="2"/>
  <c r="S104" i="2"/>
  <c r="AM104" i="2"/>
  <c r="AN104" i="2"/>
  <c r="AO104" i="2"/>
  <c r="AV104" i="2"/>
  <c r="E105" i="2"/>
  <c r="G105" i="2"/>
  <c r="I105" i="2"/>
  <c r="O105" i="2"/>
  <c r="P105" i="2"/>
  <c r="Q105" i="2"/>
  <c r="S105" i="2"/>
  <c r="AM105" i="2"/>
  <c r="AN105" i="2"/>
  <c r="AO105" i="2"/>
  <c r="AV105" i="2"/>
  <c r="E106" i="2"/>
  <c r="G106" i="2"/>
  <c r="I106" i="2"/>
  <c r="O106" i="2"/>
  <c r="P106" i="2"/>
  <c r="Q106" i="2"/>
  <c r="S106" i="2"/>
  <c r="AM106" i="2"/>
  <c r="AN106" i="2"/>
  <c r="AO106" i="2"/>
  <c r="AV106" i="2"/>
  <c r="E107" i="2"/>
  <c r="G107" i="2"/>
  <c r="I107" i="2"/>
  <c r="O107" i="2"/>
  <c r="P107" i="2"/>
  <c r="Q107" i="2"/>
  <c r="S107" i="2"/>
  <c r="AM107" i="2"/>
  <c r="AN107" i="2"/>
  <c r="AO107" i="2"/>
  <c r="AV107" i="2"/>
  <c r="E108" i="2"/>
  <c r="G108" i="2"/>
  <c r="I108" i="2"/>
  <c r="O108" i="2"/>
  <c r="P108" i="2"/>
  <c r="Q108" i="2"/>
  <c r="S108" i="2"/>
  <c r="AM108" i="2"/>
  <c r="AN108" i="2"/>
  <c r="AO108" i="2"/>
  <c r="AV108" i="2"/>
  <c r="E109" i="2"/>
  <c r="G109" i="2"/>
  <c r="I109" i="2"/>
  <c r="O109" i="2"/>
  <c r="P109" i="2"/>
  <c r="Q109" i="2"/>
  <c r="S109" i="2"/>
  <c r="AM109" i="2"/>
  <c r="AN109" i="2"/>
  <c r="AO109" i="2"/>
  <c r="AV109" i="2"/>
  <c r="E110" i="2"/>
  <c r="G110" i="2"/>
  <c r="I110" i="2"/>
  <c r="O110" i="2"/>
  <c r="P110" i="2"/>
  <c r="Q110" i="2"/>
  <c r="S110" i="2"/>
  <c r="AM110" i="2"/>
  <c r="AN110" i="2"/>
  <c r="AO110" i="2"/>
  <c r="AV110" i="2"/>
  <c r="E111" i="2"/>
  <c r="G111" i="2"/>
  <c r="I111" i="2"/>
  <c r="O111" i="2"/>
  <c r="P111" i="2"/>
  <c r="Q111" i="2"/>
  <c r="S111" i="2"/>
  <c r="AM111" i="2"/>
  <c r="AN111" i="2"/>
  <c r="AO111" i="2"/>
  <c r="AV111" i="2"/>
  <c r="E112" i="2"/>
  <c r="G112" i="2"/>
  <c r="I112" i="2"/>
  <c r="O112" i="2"/>
  <c r="P112" i="2"/>
  <c r="Q112" i="2"/>
  <c r="S112" i="2"/>
  <c r="AM112" i="2"/>
  <c r="AN112" i="2"/>
  <c r="AO112" i="2"/>
  <c r="AV112" i="2"/>
  <c r="E113" i="2"/>
  <c r="G113" i="2"/>
  <c r="I113" i="2"/>
  <c r="O113" i="2"/>
  <c r="P113" i="2"/>
  <c r="Q113" i="2"/>
  <c r="S113" i="2"/>
  <c r="AM113" i="2"/>
  <c r="AN113" i="2"/>
  <c r="AO113" i="2"/>
  <c r="AV113" i="2"/>
  <c r="E114" i="2"/>
  <c r="G114" i="2"/>
  <c r="I114" i="2"/>
  <c r="O114" i="2"/>
  <c r="P114" i="2"/>
  <c r="Q114" i="2"/>
  <c r="S114" i="2"/>
  <c r="AM114" i="2"/>
  <c r="AN114" i="2"/>
  <c r="AO114" i="2"/>
  <c r="AV114" i="2"/>
  <c r="E115" i="2"/>
  <c r="G115" i="2"/>
  <c r="I115" i="2"/>
  <c r="O115" i="2"/>
  <c r="P115" i="2"/>
  <c r="Q115" i="2"/>
  <c r="S115" i="2"/>
  <c r="AM115" i="2"/>
  <c r="AN115" i="2"/>
  <c r="AO115" i="2"/>
  <c r="AV115" i="2"/>
  <c r="E116" i="2"/>
  <c r="G116" i="2"/>
  <c r="I116" i="2"/>
  <c r="O116" i="2"/>
  <c r="P116" i="2"/>
  <c r="Q116" i="2"/>
  <c r="S116" i="2"/>
  <c r="AM116" i="2"/>
  <c r="AN116" i="2"/>
  <c r="AO116" i="2"/>
  <c r="AV116" i="2"/>
  <c r="E117" i="2"/>
  <c r="G117" i="2"/>
  <c r="I117" i="2"/>
  <c r="O117" i="2"/>
  <c r="P117" i="2"/>
  <c r="Q117" i="2"/>
  <c r="S117" i="2"/>
  <c r="X117" i="2"/>
  <c r="AM117" i="2"/>
  <c r="AN117" i="2"/>
  <c r="AV117" i="2" s="1"/>
  <c r="AO117" i="2"/>
  <c r="E118" i="2"/>
  <c r="G118" i="2"/>
  <c r="I118" i="2"/>
  <c r="O118" i="2"/>
  <c r="P118" i="2"/>
  <c r="Q118" i="2"/>
  <c r="S118" i="2"/>
  <c r="U118" i="2"/>
  <c r="X118" i="2"/>
  <c r="Y118" i="2"/>
  <c r="AM118" i="2"/>
  <c r="AN118" i="2"/>
  <c r="AO118" i="2"/>
  <c r="AV118" i="2"/>
  <c r="E119" i="2"/>
  <c r="G119" i="2"/>
  <c r="I119" i="2"/>
  <c r="O119" i="2"/>
  <c r="P119" i="2"/>
  <c r="Q119" i="2"/>
  <c r="S119" i="2"/>
  <c r="U119" i="2"/>
  <c r="X119" i="2"/>
  <c r="Y119" i="2"/>
  <c r="AM119" i="2"/>
  <c r="AO119" i="2" s="1"/>
  <c r="AN119" i="2"/>
  <c r="AV119" i="2"/>
  <c r="E120" i="2"/>
  <c r="G120" i="2"/>
  <c r="I120" i="2"/>
  <c r="O120" i="2"/>
  <c r="Q120" i="2" s="1"/>
  <c r="P120" i="2"/>
  <c r="S120" i="2"/>
  <c r="U120" i="2"/>
  <c r="Y120" i="2" s="1"/>
  <c r="X120" i="2"/>
  <c r="AM120" i="2"/>
  <c r="AO120" i="2" s="1"/>
  <c r="AN120" i="2"/>
  <c r="AV120" i="2" s="1"/>
  <c r="E121" i="2"/>
  <c r="G121" i="2"/>
  <c r="I121" i="2"/>
  <c r="O121" i="2"/>
  <c r="Q121" i="2" s="1"/>
  <c r="P121" i="2"/>
  <c r="AV121" i="2" s="1"/>
  <c r="S121" i="2"/>
  <c r="U121" i="2"/>
  <c r="Y121" i="2" s="1"/>
  <c r="X121" i="2"/>
  <c r="AM121" i="2"/>
  <c r="AN121" i="2"/>
  <c r="AO121" i="2"/>
  <c r="E122" i="2"/>
  <c r="G122" i="2"/>
  <c r="I122" i="2"/>
  <c r="O122" i="2"/>
  <c r="P122" i="2"/>
  <c r="Q122" i="2"/>
  <c r="S122" i="2"/>
  <c r="U122" i="2"/>
  <c r="X122" i="2"/>
  <c r="Y122" i="2"/>
  <c r="AM122" i="2"/>
  <c r="AN122" i="2"/>
  <c r="AO122" i="2"/>
  <c r="AV122" i="2"/>
  <c r="B123" i="2"/>
  <c r="E123" i="2"/>
  <c r="G123" i="2"/>
  <c r="I123" i="2"/>
  <c r="O123" i="2"/>
  <c r="P123" i="2"/>
  <c r="Q123" i="2"/>
  <c r="S123" i="2"/>
  <c r="U123" i="2"/>
  <c r="X123" i="2"/>
  <c r="Y123" i="2"/>
  <c r="AM123" i="2"/>
  <c r="AN123" i="2"/>
  <c r="AO123" i="2"/>
  <c r="AV123" i="2"/>
  <c r="B124" i="2"/>
  <c r="C124" i="2"/>
  <c r="E124" i="2"/>
  <c r="G124" i="2"/>
  <c r="I124" i="2"/>
  <c r="O124" i="2"/>
  <c r="Q124" i="2" s="1"/>
  <c r="P124" i="2"/>
  <c r="S124" i="2"/>
  <c r="U124" i="2"/>
  <c r="Y124" i="2" s="1"/>
  <c r="X124" i="2"/>
  <c r="AM124" i="2"/>
  <c r="AN124" i="2"/>
  <c r="AO124" i="2"/>
  <c r="B125" i="2"/>
  <c r="C125" i="2"/>
  <c r="E125" i="2"/>
  <c r="G125" i="2"/>
  <c r="I125" i="2"/>
  <c r="O125" i="2"/>
  <c r="Q125" i="2" s="1"/>
  <c r="P125" i="2"/>
  <c r="S125" i="2"/>
  <c r="U125" i="2"/>
  <c r="Y125" i="2" s="1"/>
  <c r="X125" i="2"/>
  <c r="AM125" i="2"/>
  <c r="AO125" i="2" s="1"/>
  <c r="AN125" i="2"/>
  <c r="B126" i="2"/>
  <c r="E126" i="2"/>
  <c r="G126" i="2"/>
  <c r="I126" i="2"/>
  <c r="O126" i="2"/>
  <c r="P126" i="2"/>
  <c r="Q126" i="2"/>
  <c r="S126" i="2"/>
  <c r="U126" i="2"/>
  <c r="X126" i="2"/>
  <c r="Y126" i="2"/>
  <c r="AM126" i="2"/>
  <c r="AO126" i="2" s="1"/>
  <c r="AN126" i="2"/>
  <c r="AV126" i="2"/>
  <c r="B127" i="2"/>
  <c r="E127" i="2"/>
  <c r="G127" i="2"/>
  <c r="I127" i="2"/>
  <c r="O127" i="2"/>
  <c r="P127" i="2"/>
  <c r="Q127" i="2"/>
  <c r="S127" i="2"/>
  <c r="U127" i="2"/>
  <c r="X127" i="2"/>
  <c r="Y127" i="2"/>
  <c r="AM127" i="2"/>
  <c r="AN127" i="2"/>
  <c r="AO127" i="2"/>
  <c r="AV127" i="2"/>
  <c r="B128" i="2"/>
  <c r="C128" i="2"/>
  <c r="E128" i="2"/>
  <c r="G128" i="2"/>
  <c r="I128" i="2"/>
  <c r="O128" i="2"/>
  <c r="Q128" i="2" s="1"/>
  <c r="P128" i="2"/>
  <c r="S128" i="2"/>
  <c r="U128" i="2"/>
  <c r="Y128" i="2" s="1"/>
  <c r="X128" i="2"/>
  <c r="AM128" i="2"/>
  <c r="AN128" i="2"/>
  <c r="AO128" i="2"/>
  <c r="B129" i="2"/>
  <c r="C129" i="2"/>
  <c r="E129" i="2"/>
  <c r="G129" i="2"/>
  <c r="I129" i="2"/>
  <c r="O129" i="2"/>
  <c r="Q129" i="2" s="1"/>
  <c r="P129" i="2"/>
  <c r="S129" i="2"/>
  <c r="U129" i="2"/>
  <c r="Y129" i="2" s="1"/>
  <c r="X129" i="2"/>
  <c r="AM129" i="2"/>
  <c r="AO129" i="2" s="1"/>
  <c r="AN129" i="2"/>
  <c r="B130" i="2"/>
  <c r="E130" i="2"/>
  <c r="G130" i="2"/>
  <c r="I130" i="2"/>
  <c r="O130" i="2"/>
  <c r="P130" i="2"/>
  <c r="Q130" i="2"/>
  <c r="S130" i="2"/>
  <c r="U130" i="2"/>
  <c r="X130" i="2"/>
  <c r="Y130" i="2"/>
  <c r="AM130" i="2"/>
  <c r="AO130" i="2" s="1"/>
  <c r="AN130" i="2"/>
  <c r="AV130" i="2"/>
  <c r="B131" i="2"/>
  <c r="E131" i="2"/>
  <c r="G131" i="2"/>
  <c r="I131" i="2"/>
  <c r="O131" i="2"/>
  <c r="P131" i="2"/>
  <c r="Q131" i="2"/>
  <c r="S131" i="2"/>
  <c r="U131" i="2"/>
  <c r="X131" i="2"/>
  <c r="Y131" i="2"/>
  <c r="AM131" i="2"/>
  <c r="AN131" i="2"/>
  <c r="AO131" i="2"/>
  <c r="AV131" i="2"/>
  <c r="B132" i="2"/>
  <c r="AV132" i="2" s="1"/>
  <c r="C132" i="2"/>
  <c r="E132" i="2"/>
  <c r="G132" i="2"/>
  <c r="I132" i="2"/>
  <c r="O132" i="2"/>
  <c r="Q132" i="2" s="1"/>
  <c r="P132" i="2"/>
  <c r="S132" i="2"/>
  <c r="U132" i="2"/>
  <c r="Y132" i="2" s="1"/>
  <c r="X132" i="2"/>
  <c r="AM132" i="2"/>
  <c r="AN132" i="2"/>
  <c r="AO132" i="2"/>
  <c r="B133" i="2"/>
  <c r="C133" i="2"/>
  <c r="E133" i="2"/>
  <c r="G133" i="2"/>
  <c r="I133" i="2"/>
  <c r="O133" i="2"/>
  <c r="Q133" i="2" s="1"/>
  <c r="P133" i="2"/>
  <c r="S133" i="2"/>
  <c r="U133" i="2"/>
  <c r="Y133" i="2" s="1"/>
  <c r="X133" i="2"/>
  <c r="AM133" i="2"/>
  <c r="AO133" i="2" s="1"/>
  <c r="AN133" i="2"/>
  <c r="B134" i="2"/>
  <c r="E134" i="2"/>
  <c r="G134" i="2"/>
  <c r="I134" i="2"/>
  <c r="O134" i="2"/>
  <c r="P134" i="2"/>
  <c r="Q134" i="2"/>
  <c r="S134" i="2"/>
  <c r="U134" i="2"/>
  <c r="X134" i="2"/>
  <c r="Y134" i="2"/>
  <c r="AM134" i="2"/>
  <c r="AO134" i="2" s="1"/>
  <c r="AN134" i="2"/>
  <c r="AV134" i="2"/>
  <c r="B135" i="2"/>
  <c r="E135" i="2"/>
  <c r="G135" i="2"/>
  <c r="I135" i="2"/>
  <c r="O135" i="2"/>
  <c r="P135" i="2"/>
  <c r="Q135" i="2"/>
  <c r="S135" i="2"/>
  <c r="U135" i="2"/>
  <c r="X135" i="2"/>
  <c r="Y135" i="2"/>
  <c r="AM135" i="2"/>
  <c r="AN135" i="2"/>
  <c r="AO135" i="2"/>
  <c r="AV135" i="2"/>
  <c r="B136" i="2"/>
  <c r="AV136" i="2" s="1"/>
  <c r="C136" i="2"/>
  <c r="E136" i="2"/>
  <c r="G136" i="2"/>
  <c r="I136" i="2"/>
  <c r="O136" i="2"/>
  <c r="Q136" i="2" s="1"/>
  <c r="P136" i="2"/>
  <c r="S136" i="2"/>
  <c r="U136" i="2"/>
  <c r="Y136" i="2" s="1"/>
  <c r="X136" i="2"/>
  <c r="AM136" i="2"/>
  <c r="AN136" i="2"/>
  <c r="AO136" i="2"/>
  <c r="B137" i="2"/>
  <c r="C137" i="2" s="1"/>
  <c r="E137" i="2"/>
  <c r="G137" i="2"/>
  <c r="I137" i="2"/>
  <c r="O137" i="2"/>
  <c r="Q137" i="2" s="1"/>
  <c r="P137" i="2"/>
  <c r="S137" i="2"/>
  <c r="U137" i="2"/>
  <c r="Y137" i="2" s="1"/>
  <c r="X137" i="2"/>
  <c r="AM137" i="2"/>
  <c r="AO137" i="2" s="1"/>
  <c r="AN137" i="2"/>
  <c r="B138" i="2"/>
  <c r="E138" i="2"/>
  <c r="G138" i="2"/>
  <c r="I138" i="2"/>
  <c r="O138" i="2"/>
  <c r="P138" i="2"/>
  <c r="Q138" i="2"/>
  <c r="S138" i="2"/>
  <c r="U138" i="2"/>
  <c r="X138" i="2"/>
  <c r="Y138" i="2"/>
  <c r="AM138" i="2"/>
  <c r="AO138" i="2" s="1"/>
  <c r="AN138" i="2"/>
  <c r="AV138" i="2"/>
  <c r="B139" i="2"/>
  <c r="E139" i="2"/>
  <c r="G139" i="2"/>
  <c r="I139" i="2"/>
  <c r="O139" i="2"/>
  <c r="P139" i="2"/>
  <c r="Q139" i="2"/>
  <c r="S139" i="2"/>
  <c r="U139" i="2"/>
  <c r="X139" i="2"/>
  <c r="Y139" i="2"/>
  <c r="AM139" i="2"/>
  <c r="AN139" i="2"/>
  <c r="AO139" i="2"/>
  <c r="AV139" i="2"/>
  <c r="B140" i="2"/>
  <c r="AV140" i="2" s="1"/>
  <c r="C140" i="2"/>
  <c r="E140" i="2"/>
  <c r="G140" i="2"/>
  <c r="I140" i="2"/>
  <c r="O140" i="2"/>
  <c r="Q140" i="2" s="1"/>
  <c r="P140" i="2"/>
  <c r="S140" i="2"/>
  <c r="U140" i="2"/>
  <c r="Y140" i="2" s="1"/>
  <c r="X140" i="2"/>
  <c r="AM140" i="2"/>
  <c r="AN140" i="2"/>
  <c r="AO140" i="2"/>
  <c r="B141" i="2"/>
  <c r="C141" i="2" s="1"/>
  <c r="E141" i="2"/>
  <c r="G141" i="2"/>
  <c r="I141" i="2"/>
  <c r="O141" i="2"/>
  <c r="Q141" i="2" s="1"/>
  <c r="P141" i="2"/>
  <c r="S141" i="2"/>
  <c r="U141" i="2"/>
  <c r="Y141" i="2" s="1"/>
  <c r="X141" i="2"/>
  <c r="AM141" i="2"/>
  <c r="AO141" i="2" s="1"/>
  <c r="AN141" i="2"/>
  <c r="B142" i="2"/>
  <c r="E142" i="2"/>
  <c r="G142" i="2"/>
  <c r="I142" i="2"/>
  <c r="O142" i="2"/>
  <c r="P142" i="2"/>
  <c r="Q142" i="2"/>
  <c r="S142" i="2"/>
  <c r="U142" i="2"/>
  <c r="X142" i="2"/>
  <c r="Y142" i="2"/>
  <c r="AM142" i="2"/>
  <c r="AO142" i="2" s="1"/>
  <c r="AN142" i="2"/>
  <c r="AV142" i="2"/>
  <c r="B143" i="2"/>
  <c r="E143" i="2"/>
  <c r="G143" i="2"/>
  <c r="I143" i="2"/>
  <c r="O143" i="2"/>
  <c r="P143" i="2"/>
  <c r="Q143" i="2"/>
  <c r="S143" i="2"/>
  <c r="U143" i="2"/>
  <c r="X143" i="2"/>
  <c r="Y143" i="2"/>
  <c r="AM143" i="2"/>
  <c r="AN143" i="2"/>
  <c r="AO143" i="2"/>
  <c r="AV143" i="2"/>
  <c r="B144" i="2"/>
  <c r="AV144" i="2" s="1"/>
  <c r="C144" i="2"/>
  <c r="E144" i="2"/>
  <c r="G144" i="2"/>
  <c r="I144" i="2"/>
  <c r="O144" i="2"/>
  <c r="Q144" i="2" s="1"/>
  <c r="P144" i="2"/>
  <c r="S144" i="2"/>
  <c r="U144" i="2"/>
  <c r="Y144" i="2" s="1"/>
  <c r="X144" i="2"/>
  <c r="AM144" i="2"/>
  <c r="AN144" i="2"/>
  <c r="AO144" i="2"/>
  <c r="B145" i="2"/>
  <c r="C145" i="2" s="1"/>
  <c r="E145" i="2"/>
  <c r="G145" i="2"/>
  <c r="I145" i="2"/>
  <c r="O145" i="2"/>
  <c r="Q145" i="2" s="1"/>
  <c r="P145" i="2"/>
  <c r="S145" i="2"/>
  <c r="U145" i="2"/>
  <c r="Y145" i="2" s="1"/>
  <c r="X145" i="2"/>
  <c r="AM145" i="2"/>
  <c r="AO145" i="2" s="1"/>
  <c r="AN145" i="2"/>
  <c r="B146" i="2"/>
  <c r="E146" i="2"/>
  <c r="G146" i="2"/>
  <c r="I146" i="2"/>
  <c r="O146" i="2"/>
  <c r="P146" i="2"/>
  <c r="Q146" i="2"/>
  <c r="S146" i="2"/>
  <c r="U146" i="2"/>
  <c r="X146" i="2"/>
  <c r="Y146" i="2"/>
  <c r="AM146" i="2"/>
  <c r="AO146" i="2" s="1"/>
  <c r="AN146" i="2"/>
  <c r="AV146" i="2"/>
  <c r="B147" i="2"/>
  <c r="E147" i="2"/>
  <c r="G147" i="2"/>
  <c r="I147" i="2"/>
  <c r="O147" i="2"/>
  <c r="P147" i="2"/>
  <c r="Q147" i="2"/>
  <c r="S147" i="2"/>
  <c r="U147" i="2"/>
  <c r="X147" i="2"/>
  <c r="Y147" i="2"/>
  <c r="AM147" i="2"/>
  <c r="AN147" i="2"/>
  <c r="AO147" i="2"/>
  <c r="AV147" i="2"/>
  <c r="B148" i="2"/>
  <c r="AV148" i="2" s="1"/>
  <c r="C148" i="2"/>
  <c r="E148" i="2"/>
  <c r="G148" i="2"/>
  <c r="I148" i="2"/>
  <c r="O148" i="2"/>
  <c r="Q148" i="2" s="1"/>
  <c r="P148" i="2"/>
  <c r="S148" i="2"/>
  <c r="U148" i="2"/>
  <c r="Y148" i="2" s="1"/>
  <c r="X148" i="2"/>
  <c r="AM148" i="2"/>
  <c r="AN148" i="2"/>
  <c r="AO148" i="2"/>
  <c r="B149" i="2"/>
  <c r="C149" i="2" s="1"/>
  <c r="E149" i="2"/>
  <c r="G149" i="2"/>
  <c r="I149" i="2"/>
  <c r="O149" i="2"/>
  <c r="Q149" i="2" s="1"/>
  <c r="P149" i="2"/>
  <c r="S149" i="2"/>
  <c r="U149" i="2"/>
  <c r="Y149" i="2" s="1"/>
  <c r="X149" i="2"/>
  <c r="AM149" i="2"/>
  <c r="AO149" i="2" s="1"/>
  <c r="AN149" i="2"/>
  <c r="B150" i="2"/>
  <c r="E150" i="2"/>
  <c r="G150" i="2"/>
  <c r="I150" i="2"/>
  <c r="O150" i="2"/>
  <c r="P150" i="2"/>
  <c r="Q150" i="2"/>
  <c r="S150" i="2"/>
  <c r="U150" i="2"/>
  <c r="X150" i="2"/>
  <c r="Y150" i="2"/>
  <c r="AM150" i="2"/>
  <c r="AO150" i="2" s="1"/>
  <c r="AN150" i="2"/>
  <c r="AV150" i="2"/>
  <c r="B151" i="2"/>
  <c r="E151" i="2"/>
  <c r="G151" i="2"/>
  <c r="I151" i="2"/>
  <c r="O151" i="2"/>
  <c r="Q151" i="2" s="1"/>
  <c r="P151" i="2"/>
  <c r="S151" i="2"/>
  <c r="U151" i="2"/>
  <c r="Y151" i="2" s="1"/>
  <c r="X151" i="2"/>
  <c r="AM151" i="2"/>
  <c r="AN151" i="2"/>
  <c r="AO151" i="2"/>
  <c r="AV151" i="2"/>
  <c r="B152" i="2"/>
  <c r="E152" i="2"/>
  <c r="G152" i="2"/>
  <c r="I152" i="2"/>
  <c r="O152" i="2"/>
  <c r="Q152" i="2" s="1"/>
  <c r="P152" i="2"/>
  <c r="S152" i="2"/>
  <c r="U152" i="2"/>
  <c r="Y152" i="2" s="1"/>
  <c r="X152" i="2"/>
  <c r="AM152" i="2"/>
  <c r="AN152" i="2"/>
  <c r="AO152" i="2"/>
  <c r="B153" i="2"/>
  <c r="E153" i="2"/>
  <c r="G153" i="2"/>
  <c r="I153" i="2"/>
  <c r="O153" i="2"/>
  <c r="P153" i="2"/>
  <c r="Q153" i="2"/>
  <c r="S153" i="2"/>
  <c r="U153" i="2"/>
  <c r="X153" i="2"/>
  <c r="Y153" i="2"/>
  <c r="AM153" i="2"/>
  <c r="AN153" i="2"/>
  <c r="AO153" i="2"/>
  <c r="AV153" i="2"/>
  <c r="B154" i="2"/>
  <c r="C154" i="2"/>
  <c r="E154" i="2"/>
  <c r="G154" i="2"/>
  <c r="I154" i="2"/>
  <c r="O154" i="2"/>
  <c r="Q154" i="2" s="1"/>
  <c r="P154" i="2"/>
  <c r="S154" i="2"/>
  <c r="U154" i="2"/>
  <c r="Y154" i="2" s="1"/>
  <c r="X154" i="2"/>
  <c r="AM154" i="2"/>
  <c r="AN154" i="2"/>
  <c r="AO154" i="2"/>
  <c r="B155" i="2"/>
  <c r="E155" i="2"/>
  <c r="G155" i="2"/>
  <c r="I155" i="2"/>
  <c r="O155" i="2"/>
  <c r="Q155" i="2" s="1"/>
  <c r="P155" i="2"/>
  <c r="S155" i="2"/>
  <c r="U155" i="2"/>
  <c r="Y155" i="2" s="1"/>
  <c r="X155" i="2"/>
  <c r="AM155" i="2"/>
  <c r="AO155" i="2" s="1"/>
  <c r="AN155" i="2"/>
  <c r="B156" i="2"/>
  <c r="C156" i="2" s="1"/>
  <c r="E156" i="2"/>
  <c r="G156" i="2"/>
  <c r="I156" i="2"/>
  <c r="O156" i="2"/>
  <c r="P156" i="2"/>
  <c r="Q156" i="2"/>
  <c r="S156" i="2"/>
  <c r="U156" i="2"/>
  <c r="X156" i="2"/>
  <c r="Y156" i="2"/>
  <c r="AM156" i="2"/>
  <c r="AO156" i="2" s="1"/>
  <c r="AN156" i="2"/>
  <c r="AV156" i="2"/>
  <c r="B157" i="2"/>
  <c r="C157" i="2"/>
  <c r="E157" i="2"/>
  <c r="G157" i="2"/>
  <c r="I157" i="2"/>
  <c r="O157" i="2"/>
  <c r="P157" i="2"/>
  <c r="Q157" i="2"/>
  <c r="S157" i="2"/>
  <c r="U157" i="2"/>
  <c r="X157" i="2"/>
  <c r="Y157" i="2"/>
  <c r="AM157" i="2"/>
  <c r="AN157" i="2"/>
  <c r="AO157" i="2"/>
  <c r="B158" i="2"/>
  <c r="C158" i="2"/>
  <c r="E158" i="2"/>
  <c r="G158" i="2"/>
  <c r="I158" i="2"/>
  <c r="O158" i="2"/>
  <c r="Q158" i="2" s="1"/>
  <c r="P158" i="2"/>
  <c r="S158" i="2"/>
  <c r="U158" i="2"/>
  <c r="Y158" i="2" s="1"/>
  <c r="X158" i="2"/>
  <c r="AM158" i="2"/>
  <c r="AN158" i="2"/>
  <c r="AO158" i="2"/>
  <c r="B159" i="2"/>
  <c r="E159" i="2"/>
  <c r="G159" i="2"/>
  <c r="I159" i="2"/>
  <c r="O159" i="2"/>
  <c r="Q159" i="2" s="1"/>
  <c r="P159" i="2"/>
  <c r="S159" i="2"/>
  <c r="U159" i="2"/>
  <c r="Y159" i="2" s="1"/>
  <c r="X159" i="2"/>
  <c r="AM159" i="2"/>
  <c r="AO159" i="2" s="1"/>
  <c r="AN159" i="2"/>
  <c r="B160" i="2"/>
  <c r="C160" i="2" s="1"/>
  <c r="E160" i="2"/>
  <c r="G160" i="2"/>
  <c r="I160" i="2"/>
  <c r="O160" i="2"/>
  <c r="P160" i="2"/>
  <c r="Q160" i="2"/>
  <c r="S160" i="2"/>
  <c r="U160" i="2"/>
  <c r="X160" i="2"/>
  <c r="Y160" i="2"/>
  <c r="AM160" i="2"/>
  <c r="AO160" i="2" s="1"/>
  <c r="AN160" i="2"/>
  <c r="AV160" i="2"/>
  <c r="B161" i="2"/>
  <c r="C161" i="2"/>
  <c r="E161" i="2"/>
  <c r="G161" i="2"/>
  <c r="I161" i="2"/>
  <c r="O161" i="2"/>
  <c r="P161" i="2"/>
  <c r="Q161" i="2"/>
  <c r="S161" i="2"/>
  <c r="U161" i="2"/>
  <c r="X161" i="2"/>
  <c r="Y161" i="2"/>
  <c r="AM161" i="2"/>
  <c r="AN161" i="2"/>
  <c r="AO161" i="2"/>
  <c r="B162" i="2"/>
  <c r="C162" i="2"/>
  <c r="E162" i="2"/>
  <c r="G162" i="2"/>
  <c r="I162" i="2"/>
  <c r="O162" i="2"/>
  <c r="Q162" i="2" s="1"/>
  <c r="P162" i="2"/>
  <c r="S162" i="2"/>
  <c r="U162" i="2"/>
  <c r="Y162" i="2" s="1"/>
  <c r="X162" i="2"/>
  <c r="AM162" i="2"/>
  <c r="AN162" i="2"/>
  <c r="AO162" i="2"/>
  <c r="B163" i="2"/>
  <c r="E163" i="2"/>
  <c r="G163" i="2"/>
  <c r="I163" i="2"/>
  <c r="O163" i="2"/>
  <c r="Q163" i="2" s="1"/>
  <c r="P163" i="2"/>
  <c r="S163" i="2"/>
  <c r="U163" i="2"/>
  <c r="Y163" i="2" s="1"/>
  <c r="X163" i="2"/>
  <c r="AM163" i="2"/>
  <c r="AO163" i="2" s="1"/>
  <c r="AN163" i="2"/>
  <c r="B164" i="2"/>
  <c r="C164" i="2" s="1"/>
  <c r="E164" i="2"/>
  <c r="G164" i="2"/>
  <c r="I164" i="2"/>
  <c r="O164" i="2"/>
  <c r="P164" i="2"/>
  <c r="Q164" i="2"/>
  <c r="S164" i="2"/>
  <c r="U164" i="2"/>
  <c r="X164" i="2"/>
  <c r="Y164" i="2"/>
  <c r="AM164" i="2"/>
  <c r="AO164" i="2" s="1"/>
  <c r="AN164" i="2"/>
  <c r="AV164" i="2"/>
  <c r="B165" i="2"/>
  <c r="C165" i="2"/>
  <c r="E165" i="2"/>
  <c r="G165" i="2"/>
  <c r="I165" i="2"/>
  <c r="O165" i="2"/>
  <c r="P165" i="2"/>
  <c r="Q165" i="2"/>
  <c r="S165" i="2"/>
  <c r="U165" i="2"/>
  <c r="X165" i="2"/>
  <c r="Y165" i="2"/>
  <c r="AM165" i="2"/>
  <c r="AN165" i="2"/>
  <c r="AO165" i="2"/>
  <c r="B166" i="2"/>
  <c r="C166" i="2"/>
  <c r="E166" i="2"/>
  <c r="G166" i="2"/>
  <c r="I166" i="2"/>
  <c r="O166" i="2"/>
  <c r="Q166" i="2" s="1"/>
  <c r="P166" i="2"/>
  <c r="S166" i="2"/>
  <c r="U166" i="2"/>
  <c r="Y166" i="2" s="1"/>
  <c r="X166" i="2"/>
  <c r="AM166" i="2"/>
  <c r="AN166" i="2"/>
  <c r="AO166" i="2"/>
  <c r="B167" i="2"/>
  <c r="E167" i="2"/>
  <c r="G167" i="2"/>
  <c r="I167" i="2"/>
  <c r="O167" i="2"/>
  <c r="Q167" i="2" s="1"/>
  <c r="P167" i="2"/>
  <c r="S167" i="2"/>
  <c r="U167" i="2"/>
  <c r="Y167" i="2" s="1"/>
  <c r="X167" i="2"/>
  <c r="AM167" i="2"/>
  <c r="AO167" i="2" s="1"/>
  <c r="AN167" i="2"/>
  <c r="B168" i="2"/>
  <c r="C168" i="2" s="1"/>
  <c r="E168" i="2"/>
  <c r="G168" i="2"/>
  <c r="I168" i="2"/>
  <c r="O168" i="2"/>
  <c r="P168" i="2"/>
  <c r="Q168" i="2"/>
  <c r="S168" i="2"/>
  <c r="U168" i="2"/>
  <c r="X168" i="2"/>
  <c r="Y168" i="2"/>
  <c r="AM168" i="2"/>
  <c r="AO168" i="2" s="1"/>
  <c r="AN168" i="2"/>
  <c r="AV168" i="2"/>
  <c r="B169" i="2"/>
  <c r="C169" i="2"/>
  <c r="E169" i="2"/>
  <c r="G169" i="2"/>
  <c r="I169" i="2"/>
  <c r="O169" i="2"/>
  <c r="P169" i="2"/>
  <c r="Q169" i="2"/>
  <c r="S169" i="2"/>
  <c r="U169" i="2"/>
  <c r="X169" i="2"/>
  <c r="Y169" i="2"/>
  <c r="AM169" i="2"/>
  <c r="AN169" i="2"/>
  <c r="AO169" i="2"/>
  <c r="B170" i="2"/>
  <c r="C170" i="2"/>
  <c r="E170" i="2"/>
  <c r="G170" i="2"/>
  <c r="I170" i="2"/>
  <c r="M170" i="2"/>
  <c r="Q170" i="2" s="1"/>
  <c r="O170" i="2"/>
  <c r="P170" i="2"/>
  <c r="S170" i="2"/>
  <c r="U170" i="2"/>
  <c r="Y170" i="2" s="1"/>
  <c r="X170" i="2"/>
  <c r="AM170" i="2"/>
  <c r="AO170" i="2" s="1"/>
  <c r="AN170" i="2"/>
  <c r="AV170" i="2" s="1"/>
  <c r="B171" i="2"/>
  <c r="C171" i="2" s="1"/>
  <c r="E171" i="2"/>
  <c r="G171" i="2"/>
  <c r="I171" i="2"/>
  <c r="M171" i="2"/>
  <c r="O171" i="2"/>
  <c r="P171" i="2"/>
  <c r="Q171" i="2"/>
  <c r="S171" i="2"/>
  <c r="U171" i="2"/>
  <c r="X171" i="2"/>
  <c r="Y171" i="2"/>
  <c r="AM171" i="2"/>
  <c r="AN171" i="2"/>
  <c r="AO171" i="2"/>
  <c r="B172" i="2"/>
  <c r="C172" i="2"/>
  <c r="E172" i="2"/>
  <c r="G172" i="2"/>
  <c r="I172" i="2"/>
  <c r="M172" i="2"/>
  <c r="Q172" i="2" s="1"/>
  <c r="O172" i="2"/>
  <c r="P172" i="2"/>
  <c r="S172" i="2"/>
  <c r="U172" i="2"/>
  <c r="Y172" i="2" s="1"/>
  <c r="X172" i="2"/>
  <c r="AM172" i="2"/>
  <c r="AO172" i="2" s="1"/>
  <c r="AN172" i="2"/>
  <c r="AV172" i="2" s="1"/>
  <c r="B173" i="2"/>
  <c r="C173" i="2" s="1"/>
  <c r="E173" i="2"/>
  <c r="G173" i="2"/>
  <c r="I173" i="2"/>
  <c r="M173" i="2"/>
  <c r="O173" i="2"/>
  <c r="P173" i="2"/>
  <c r="Q173" i="2"/>
  <c r="S173" i="2"/>
  <c r="U173" i="2"/>
  <c r="X173" i="2"/>
  <c r="Y173" i="2"/>
  <c r="AM173" i="2"/>
  <c r="AN173" i="2"/>
  <c r="AO173" i="2"/>
  <c r="B174" i="2"/>
  <c r="C174" i="2"/>
  <c r="E174" i="2"/>
  <c r="G174" i="2"/>
  <c r="I174" i="2"/>
  <c r="M174" i="2"/>
  <c r="Q174" i="2" s="1"/>
  <c r="O174" i="2"/>
  <c r="P174" i="2"/>
  <c r="S174" i="2"/>
  <c r="U174" i="2"/>
  <c r="Y174" i="2" s="1"/>
  <c r="X174" i="2"/>
  <c r="AM174" i="2"/>
  <c r="AO174" i="2" s="1"/>
  <c r="AN174" i="2"/>
  <c r="AV174" i="2"/>
  <c r="B175" i="2"/>
  <c r="C175" i="2" s="1"/>
  <c r="E175" i="2"/>
  <c r="G175" i="2"/>
  <c r="I175" i="2"/>
  <c r="M175" i="2"/>
  <c r="O175" i="2"/>
  <c r="Q175" i="2" s="1"/>
  <c r="P175" i="2"/>
  <c r="AV175" i="2" s="1"/>
  <c r="S175" i="2"/>
  <c r="U175" i="2"/>
  <c r="Y175" i="2" s="1"/>
  <c r="X175" i="2"/>
  <c r="AM175" i="2"/>
  <c r="AN175" i="2"/>
  <c r="AO175" i="2"/>
  <c r="B176" i="2"/>
  <c r="C176" i="2"/>
  <c r="E176" i="2"/>
  <c r="G176" i="2"/>
  <c r="I176" i="2"/>
  <c r="M176" i="2"/>
  <c r="Q176" i="2" s="1"/>
  <c r="O176" i="2"/>
  <c r="P176" i="2"/>
  <c r="S176" i="2"/>
  <c r="U176" i="2"/>
  <c r="Y176" i="2" s="1"/>
  <c r="X176" i="2"/>
  <c r="AM176" i="2"/>
  <c r="AO176" i="2" s="1"/>
  <c r="AN176" i="2"/>
  <c r="AV176" i="2"/>
  <c r="B177" i="2"/>
  <c r="C177" i="2" s="1"/>
  <c r="E177" i="2"/>
  <c r="G177" i="2"/>
  <c r="I177" i="2"/>
  <c r="M177" i="2"/>
  <c r="O177" i="2"/>
  <c r="Q177" i="2" s="1"/>
  <c r="P177" i="2"/>
  <c r="AV177" i="2" s="1"/>
  <c r="S177" i="2"/>
  <c r="U177" i="2"/>
  <c r="Y177" i="2" s="1"/>
  <c r="X177" i="2"/>
  <c r="AM177" i="2"/>
  <c r="AN177" i="2"/>
  <c r="AO177" i="2"/>
  <c r="B178" i="2"/>
  <c r="C178" i="2"/>
  <c r="E178" i="2"/>
  <c r="G178" i="2"/>
  <c r="I178" i="2"/>
  <c r="M178" i="2"/>
  <c r="Q178" i="2" s="1"/>
  <c r="O178" i="2"/>
  <c r="P178" i="2"/>
  <c r="S178" i="2"/>
  <c r="U178" i="2"/>
  <c r="Y178" i="2" s="1"/>
  <c r="X178" i="2"/>
  <c r="AM178" i="2"/>
  <c r="AO178" i="2" s="1"/>
  <c r="AN178" i="2"/>
  <c r="AV178" i="2"/>
  <c r="B179" i="2"/>
  <c r="C179" i="2" s="1"/>
  <c r="E179" i="2"/>
  <c r="G179" i="2"/>
  <c r="I179" i="2"/>
  <c r="M179" i="2"/>
  <c r="O179" i="2"/>
  <c r="Q179" i="2" s="1"/>
  <c r="P179" i="2"/>
  <c r="AV179" i="2" s="1"/>
  <c r="S179" i="2"/>
  <c r="U179" i="2"/>
  <c r="Y179" i="2" s="1"/>
  <c r="X179" i="2"/>
  <c r="AM179" i="2"/>
  <c r="AN179" i="2"/>
  <c r="AO179" i="2"/>
  <c r="B180" i="2"/>
  <c r="C180" i="2"/>
  <c r="E180" i="2"/>
  <c r="G180" i="2"/>
  <c r="I180" i="2"/>
  <c r="M180" i="2"/>
  <c r="Q180" i="2" s="1"/>
  <c r="O180" i="2"/>
  <c r="P180" i="2"/>
  <c r="S180" i="2"/>
  <c r="U180" i="2"/>
  <c r="X180" i="2"/>
  <c r="Y180" i="2"/>
  <c r="AM180" i="2"/>
  <c r="AO180" i="2" s="1"/>
  <c r="AN180" i="2"/>
  <c r="AV180" i="2"/>
  <c r="B181" i="2"/>
  <c r="C181" i="2" s="1"/>
  <c r="E181" i="2"/>
  <c r="G181" i="2"/>
  <c r="I181" i="2"/>
  <c r="M181" i="2"/>
  <c r="O181" i="2"/>
  <c r="Q181" i="2" s="1"/>
  <c r="P181" i="2"/>
  <c r="S181" i="2"/>
  <c r="U181" i="2"/>
  <c r="Y181" i="2" s="1"/>
  <c r="X181" i="2"/>
  <c r="AM181" i="2"/>
  <c r="AN181" i="2"/>
  <c r="AO181" i="2"/>
  <c r="B182" i="2"/>
  <c r="C182" i="2"/>
  <c r="E182" i="2"/>
  <c r="G182" i="2"/>
  <c r="I182" i="2"/>
  <c r="M182" i="2"/>
  <c r="Q182" i="2" s="1"/>
  <c r="O182" i="2"/>
  <c r="P182" i="2"/>
  <c r="S182" i="2"/>
  <c r="U182" i="2"/>
  <c r="X182" i="2"/>
  <c r="Y182" i="2"/>
  <c r="AM182" i="2"/>
  <c r="AO182" i="2" s="1"/>
  <c r="AN182" i="2"/>
  <c r="AV182" i="2"/>
  <c r="B183" i="2"/>
  <c r="C183" i="2" s="1"/>
  <c r="E183" i="2"/>
  <c r="G183" i="2"/>
  <c r="I183" i="2"/>
  <c r="M183" i="2"/>
  <c r="O183" i="2"/>
  <c r="Q183" i="2" s="1"/>
  <c r="P183" i="2"/>
  <c r="AV183" i="2" s="1"/>
  <c r="S183" i="2"/>
  <c r="U183" i="2"/>
  <c r="Y183" i="2" s="1"/>
  <c r="X183" i="2"/>
  <c r="AM183" i="2"/>
  <c r="AN183" i="2"/>
  <c r="AO183" i="2"/>
  <c r="B184" i="2"/>
  <c r="C184" i="2"/>
  <c r="E184" i="2"/>
  <c r="G184" i="2"/>
  <c r="I184" i="2"/>
  <c r="M184" i="2"/>
  <c r="Q184" i="2" s="1"/>
  <c r="O184" i="2"/>
  <c r="P184" i="2"/>
  <c r="S184" i="2"/>
  <c r="U184" i="2"/>
  <c r="X184" i="2"/>
  <c r="Y184" i="2"/>
  <c r="AM184" i="2"/>
  <c r="AO184" i="2" s="1"/>
  <c r="AN184" i="2"/>
  <c r="AV184" i="2"/>
  <c r="B185" i="2"/>
  <c r="C185" i="2" s="1"/>
  <c r="E185" i="2"/>
  <c r="G185" i="2"/>
  <c r="I185" i="2"/>
  <c r="M185" i="2"/>
  <c r="O185" i="2"/>
  <c r="Q185" i="2" s="1"/>
  <c r="P185" i="2"/>
  <c r="S185" i="2"/>
  <c r="U185" i="2"/>
  <c r="Y185" i="2" s="1"/>
  <c r="X185" i="2"/>
  <c r="AM185" i="2"/>
  <c r="AN185" i="2"/>
  <c r="AO185" i="2"/>
  <c r="B186" i="2"/>
  <c r="C186" i="2"/>
  <c r="E186" i="2"/>
  <c r="G186" i="2"/>
  <c r="I186" i="2"/>
  <c r="M186" i="2"/>
  <c r="Q186" i="2" s="1"/>
  <c r="O186" i="2"/>
  <c r="P186" i="2"/>
  <c r="S186" i="2"/>
  <c r="U186" i="2"/>
  <c r="X186" i="2"/>
  <c r="Y186" i="2"/>
  <c r="AM186" i="2"/>
  <c r="AO186" i="2" s="1"/>
  <c r="AN186" i="2"/>
  <c r="AV186" i="2"/>
  <c r="B187" i="2"/>
  <c r="C187" i="2" s="1"/>
  <c r="E187" i="2"/>
  <c r="G187" i="2"/>
  <c r="I187" i="2"/>
  <c r="M187" i="2"/>
  <c r="O187" i="2"/>
  <c r="Q187" i="2" s="1"/>
  <c r="P187" i="2"/>
  <c r="AV187" i="2" s="1"/>
  <c r="S187" i="2"/>
  <c r="U187" i="2"/>
  <c r="Y187" i="2" s="1"/>
  <c r="X187" i="2"/>
  <c r="AM187" i="2"/>
  <c r="AN187" i="2"/>
  <c r="AO187" i="2"/>
  <c r="B188" i="2"/>
  <c r="C188" i="2"/>
  <c r="E188" i="2"/>
  <c r="G188" i="2"/>
  <c r="I188" i="2"/>
  <c r="M188" i="2"/>
  <c r="Q188" i="2" s="1"/>
  <c r="O188" i="2"/>
  <c r="P188" i="2"/>
  <c r="S188" i="2"/>
  <c r="U188" i="2"/>
  <c r="X188" i="2"/>
  <c r="Y188" i="2"/>
  <c r="AM188" i="2"/>
  <c r="AO188" i="2" s="1"/>
  <c r="AN188" i="2"/>
  <c r="AV188" i="2"/>
  <c r="B189" i="2"/>
  <c r="C189" i="2" s="1"/>
  <c r="E189" i="2"/>
  <c r="G189" i="2"/>
  <c r="I189" i="2"/>
  <c r="M189" i="2"/>
  <c r="O189" i="2"/>
  <c r="Q189" i="2" s="1"/>
  <c r="P189" i="2"/>
  <c r="S189" i="2"/>
  <c r="U189" i="2"/>
  <c r="Y189" i="2" s="1"/>
  <c r="X189" i="2"/>
  <c r="AM189" i="2"/>
  <c r="AN189" i="2"/>
  <c r="AO189" i="2"/>
  <c r="B190" i="2"/>
  <c r="C190" i="2"/>
  <c r="E190" i="2"/>
  <c r="G190" i="2"/>
  <c r="I190" i="2"/>
  <c r="M190" i="2"/>
  <c r="Q190" i="2" s="1"/>
  <c r="O190" i="2"/>
  <c r="P190" i="2"/>
  <c r="S190" i="2"/>
  <c r="U190" i="2"/>
  <c r="X190" i="2"/>
  <c r="Y190" i="2"/>
  <c r="AM190" i="2"/>
  <c r="AO190" i="2" s="1"/>
  <c r="AN190" i="2"/>
  <c r="AV190" i="2"/>
  <c r="B191" i="2"/>
  <c r="C191" i="2" s="1"/>
  <c r="E191" i="2"/>
  <c r="G191" i="2"/>
  <c r="I191" i="2"/>
  <c r="M191" i="2"/>
  <c r="O191" i="2"/>
  <c r="Q191" i="2" s="1"/>
  <c r="P191" i="2"/>
  <c r="AV191" i="2" s="1"/>
  <c r="S191" i="2"/>
  <c r="U191" i="2"/>
  <c r="Y191" i="2" s="1"/>
  <c r="X191" i="2"/>
  <c r="AM191" i="2"/>
  <c r="AN191" i="2"/>
  <c r="AO191" i="2"/>
  <c r="B192" i="2"/>
  <c r="C192" i="2"/>
  <c r="E192" i="2"/>
  <c r="G192" i="2"/>
  <c r="I192" i="2"/>
  <c r="M192" i="2"/>
  <c r="Q192" i="2" s="1"/>
  <c r="O192" i="2"/>
  <c r="P192" i="2"/>
  <c r="S192" i="2"/>
  <c r="U192" i="2"/>
  <c r="X192" i="2"/>
  <c r="Y192" i="2"/>
  <c r="AM192" i="2"/>
  <c r="AO192" i="2" s="1"/>
  <c r="AN192" i="2"/>
  <c r="AV192" i="2"/>
  <c r="B193" i="2"/>
  <c r="C193" i="2" s="1"/>
  <c r="E193" i="2"/>
  <c r="G193" i="2"/>
  <c r="I193" i="2"/>
  <c r="M193" i="2"/>
  <c r="O193" i="2"/>
  <c r="Q193" i="2" s="1"/>
  <c r="P193" i="2"/>
  <c r="S193" i="2"/>
  <c r="U193" i="2"/>
  <c r="Y193" i="2" s="1"/>
  <c r="X193" i="2"/>
  <c r="AM193" i="2"/>
  <c r="AN193" i="2"/>
  <c r="AO193" i="2"/>
  <c r="B194" i="2"/>
  <c r="C194" i="2"/>
  <c r="E194" i="2"/>
  <c r="G194" i="2"/>
  <c r="I194" i="2"/>
  <c r="M194" i="2"/>
  <c r="Q194" i="2" s="1"/>
  <c r="O194" i="2"/>
  <c r="P194" i="2"/>
  <c r="S194" i="2"/>
  <c r="U194" i="2"/>
  <c r="X194" i="2"/>
  <c r="Y194" i="2"/>
  <c r="AM194" i="2"/>
  <c r="AO194" i="2" s="1"/>
  <c r="AN194" i="2"/>
  <c r="AV194" i="2"/>
  <c r="B195" i="2"/>
  <c r="C195" i="2" s="1"/>
  <c r="E195" i="2"/>
  <c r="G195" i="2"/>
  <c r="I195" i="2"/>
  <c r="M195" i="2"/>
  <c r="O195" i="2"/>
  <c r="Q195" i="2" s="1"/>
  <c r="P195" i="2"/>
  <c r="AV195" i="2" s="1"/>
  <c r="S195" i="2"/>
  <c r="U195" i="2"/>
  <c r="Y195" i="2" s="1"/>
  <c r="X195" i="2"/>
  <c r="AM195" i="2"/>
  <c r="AN195" i="2"/>
  <c r="AO195" i="2"/>
  <c r="B196" i="2"/>
  <c r="C196" i="2"/>
  <c r="E196" i="2"/>
  <c r="G196" i="2"/>
  <c r="I196" i="2"/>
  <c r="M196" i="2"/>
  <c r="Q196" i="2" s="1"/>
  <c r="O196" i="2"/>
  <c r="P196" i="2"/>
  <c r="S196" i="2"/>
  <c r="U196" i="2"/>
  <c r="X196" i="2"/>
  <c r="Y196" i="2"/>
  <c r="AM196" i="2"/>
  <c r="AO196" i="2" s="1"/>
  <c r="AN196" i="2"/>
  <c r="AV196" i="2"/>
  <c r="B197" i="2"/>
  <c r="C197" i="2" s="1"/>
  <c r="E197" i="2"/>
  <c r="G197" i="2"/>
  <c r="I197" i="2"/>
  <c r="M197" i="2"/>
  <c r="O197" i="2"/>
  <c r="Q197" i="2" s="1"/>
  <c r="P197" i="2"/>
  <c r="S197" i="2"/>
  <c r="U197" i="2"/>
  <c r="Y197" i="2" s="1"/>
  <c r="X197" i="2"/>
  <c r="AM197" i="2"/>
  <c r="AN197" i="2"/>
  <c r="AO197" i="2"/>
  <c r="B198" i="2"/>
  <c r="C198" i="2"/>
  <c r="E198" i="2"/>
  <c r="G198" i="2"/>
  <c r="I198" i="2"/>
  <c r="M198" i="2"/>
  <c r="Q198" i="2" s="1"/>
  <c r="O198" i="2"/>
  <c r="P198" i="2"/>
  <c r="S198" i="2"/>
  <c r="U198" i="2"/>
  <c r="X198" i="2"/>
  <c r="Y198" i="2"/>
  <c r="AM198" i="2"/>
  <c r="AO198" i="2" s="1"/>
  <c r="AN198" i="2"/>
  <c r="AV198" i="2"/>
  <c r="B199" i="2"/>
  <c r="C199" i="2" s="1"/>
  <c r="E199" i="2"/>
  <c r="G199" i="2"/>
  <c r="I199" i="2"/>
  <c r="M199" i="2"/>
  <c r="O199" i="2"/>
  <c r="Q199" i="2" s="1"/>
  <c r="P199" i="2"/>
  <c r="AV199" i="2" s="1"/>
  <c r="S199" i="2"/>
  <c r="U199" i="2"/>
  <c r="Y199" i="2" s="1"/>
  <c r="X199" i="2"/>
  <c r="AM199" i="2"/>
  <c r="AN199" i="2"/>
  <c r="AO199" i="2"/>
  <c r="B200" i="2"/>
  <c r="C200" i="2"/>
  <c r="E200" i="2"/>
  <c r="G200" i="2"/>
  <c r="I200" i="2"/>
  <c r="M200" i="2"/>
  <c r="Q200" i="2" s="1"/>
  <c r="O200" i="2"/>
  <c r="P200" i="2"/>
  <c r="S200" i="2"/>
  <c r="U200" i="2"/>
  <c r="X200" i="2"/>
  <c r="Y200" i="2"/>
  <c r="AM200" i="2"/>
  <c r="AO200" i="2" s="1"/>
  <c r="AN200" i="2"/>
  <c r="AV200" i="2"/>
  <c r="B201" i="2"/>
  <c r="C201" i="2" s="1"/>
  <c r="E201" i="2"/>
  <c r="G201" i="2"/>
  <c r="I201" i="2"/>
  <c r="M201" i="2"/>
  <c r="O201" i="2"/>
  <c r="Q201" i="2" s="1"/>
  <c r="P201" i="2"/>
  <c r="S201" i="2"/>
  <c r="U201" i="2"/>
  <c r="Y201" i="2" s="1"/>
  <c r="X201" i="2"/>
  <c r="AM201" i="2"/>
  <c r="AN201" i="2"/>
  <c r="AO201" i="2"/>
  <c r="B202" i="2"/>
  <c r="C202" i="2"/>
  <c r="E202" i="2"/>
  <c r="G202" i="2"/>
  <c r="I202" i="2"/>
  <c r="M202" i="2"/>
  <c r="Q202" i="2" s="1"/>
  <c r="O202" i="2"/>
  <c r="P202" i="2"/>
  <c r="S202" i="2"/>
  <c r="U202" i="2"/>
  <c r="X202" i="2"/>
  <c r="Y202" i="2"/>
  <c r="AM202" i="2"/>
  <c r="AO202" i="2" s="1"/>
  <c r="AN202" i="2"/>
  <c r="AV202" i="2"/>
  <c r="B203" i="2"/>
  <c r="C203" i="2" s="1"/>
  <c r="E203" i="2"/>
  <c r="G203" i="2"/>
  <c r="I203" i="2"/>
  <c r="M203" i="2"/>
  <c r="O203" i="2"/>
  <c r="Q203" i="2" s="1"/>
  <c r="P203" i="2"/>
  <c r="S203" i="2"/>
  <c r="U203" i="2"/>
  <c r="Y203" i="2" s="1"/>
  <c r="W203" i="2"/>
  <c r="X203" i="2"/>
  <c r="AM203" i="2"/>
  <c r="AO203" i="2" s="1"/>
  <c r="AN203" i="2"/>
  <c r="B204" i="2"/>
  <c r="E204" i="2"/>
  <c r="G204" i="2"/>
  <c r="I204" i="2"/>
  <c r="M204" i="2"/>
  <c r="O204" i="2"/>
  <c r="P204" i="2"/>
  <c r="Q204" i="2"/>
  <c r="S204" i="2"/>
  <c r="U204" i="2"/>
  <c r="W204" i="2"/>
  <c r="Y204" i="2" s="1"/>
  <c r="X204" i="2"/>
  <c r="AM204" i="2"/>
  <c r="AN204" i="2"/>
  <c r="AO204" i="2"/>
  <c r="B205" i="2"/>
  <c r="C205" i="2"/>
  <c r="E205" i="2"/>
  <c r="G205" i="2"/>
  <c r="I205" i="2"/>
  <c r="M205" i="2"/>
  <c r="Q205" i="2" s="1"/>
  <c r="O205" i="2"/>
  <c r="P205" i="2"/>
  <c r="S205" i="2"/>
  <c r="U205" i="2"/>
  <c r="W205" i="2"/>
  <c r="X205" i="2"/>
  <c r="Y205" i="2"/>
  <c r="AM205" i="2"/>
  <c r="AO205" i="2" s="1"/>
  <c r="AN205" i="2"/>
  <c r="AV205" i="2"/>
  <c r="B206" i="2"/>
  <c r="C206" i="2"/>
  <c r="E206" i="2"/>
  <c r="G206" i="2"/>
  <c r="I206" i="2"/>
  <c r="M206" i="2"/>
  <c r="O206" i="2"/>
  <c r="P206" i="2"/>
  <c r="S206" i="2"/>
  <c r="U206" i="2"/>
  <c r="W206" i="2"/>
  <c r="X206" i="2"/>
  <c r="Y206" i="2"/>
  <c r="AM206" i="2"/>
  <c r="AO206" i="2" s="1"/>
  <c r="AN206" i="2"/>
  <c r="AV206" i="2" s="1"/>
  <c r="B207" i="2"/>
  <c r="E207" i="2"/>
  <c r="G207" i="2"/>
  <c r="I207" i="2"/>
  <c r="M207" i="2"/>
  <c r="O207" i="2"/>
  <c r="P207" i="2"/>
  <c r="Q207" i="2"/>
  <c r="S207" i="2"/>
  <c r="U207" i="2"/>
  <c r="Y207" i="2" s="1"/>
  <c r="W207" i="2"/>
  <c r="X207" i="2"/>
  <c r="AM207" i="2"/>
  <c r="AN207" i="2"/>
  <c r="AO207" i="2"/>
  <c r="B208" i="2"/>
  <c r="C208" i="2"/>
  <c r="E208" i="2"/>
  <c r="G208" i="2"/>
  <c r="I208" i="2"/>
  <c r="M208" i="2"/>
  <c r="Q208" i="2" s="1"/>
  <c r="O208" i="2"/>
  <c r="P208" i="2"/>
  <c r="S208" i="2"/>
  <c r="U208" i="2"/>
  <c r="W208" i="2"/>
  <c r="Y208" i="2" s="1"/>
  <c r="X208" i="2"/>
  <c r="AM208" i="2"/>
  <c r="AN208" i="2"/>
  <c r="AO208" i="2"/>
  <c r="B209" i="2"/>
  <c r="C209" i="2"/>
  <c r="E209" i="2"/>
  <c r="G209" i="2"/>
  <c r="I209" i="2"/>
  <c r="M209" i="2"/>
  <c r="Q209" i="2" s="1"/>
  <c r="O209" i="2"/>
  <c r="P209" i="2"/>
  <c r="S209" i="2"/>
  <c r="U209" i="2"/>
  <c r="W209" i="2"/>
  <c r="X209" i="2"/>
  <c r="Y209" i="2"/>
  <c r="AM209" i="2"/>
  <c r="AN209" i="2"/>
  <c r="AO209" i="2"/>
  <c r="AV209" i="2"/>
  <c r="B210" i="2"/>
  <c r="C210" i="2"/>
  <c r="E210" i="2"/>
  <c r="G210" i="2"/>
  <c r="I210" i="2"/>
  <c r="M210" i="2"/>
  <c r="O210" i="2"/>
  <c r="P210" i="2"/>
  <c r="S210" i="2"/>
  <c r="U210" i="2"/>
  <c r="W210" i="2"/>
  <c r="Y210" i="2" s="1"/>
  <c r="X210" i="2"/>
  <c r="AM210" i="2"/>
  <c r="AO210" i="2" s="1"/>
  <c r="AN210" i="2"/>
  <c r="AV210" i="2" s="1"/>
  <c r="B211" i="2"/>
  <c r="E211" i="2"/>
  <c r="G211" i="2"/>
  <c r="I211" i="2"/>
  <c r="M211" i="2"/>
  <c r="O211" i="2"/>
  <c r="Q211" i="2" s="1"/>
  <c r="P211" i="2"/>
  <c r="S211" i="2"/>
  <c r="U211" i="2"/>
  <c r="Y211" i="2" s="1"/>
  <c r="W211" i="2"/>
  <c r="X211" i="2"/>
  <c r="AM211" i="2"/>
  <c r="AO211" i="2" s="1"/>
  <c r="AN211" i="2"/>
  <c r="B212" i="2"/>
  <c r="C212" i="2"/>
  <c r="E212" i="2"/>
  <c r="G212" i="2"/>
  <c r="I212" i="2"/>
  <c r="M212" i="2"/>
  <c r="Q212" i="2" s="1"/>
  <c r="O212" i="2"/>
  <c r="P212" i="2"/>
  <c r="S212" i="2"/>
  <c r="U212" i="2"/>
  <c r="W212" i="2"/>
  <c r="X212" i="2"/>
  <c r="Y212" i="2"/>
  <c r="AM212" i="2"/>
  <c r="AN212" i="2"/>
  <c r="AO212" i="2"/>
  <c r="AV212" i="2"/>
  <c r="B213" i="2"/>
  <c r="C213" i="2"/>
  <c r="E213" i="2"/>
  <c r="G213" i="2"/>
  <c r="I213" i="2"/>
  <c r="M213" i="2"/>
  <c r="Q213" i="2" s="1"/>
  <c r="O213" i="2"/>
  <c r="P213" i="2"/>
  <c r="S213" i="2"/>
  <c r="U213" i="2"/>
  <c r="W213" i="2"/>
  <c r="X213" i="2"/>
  <c r="Y213" i="2"/>
  <c r="AM213" i="2"/>
  <c r="AO213" i="2" s="1"/>
  <c r="AN213" i="2"/>
  <c r="AV213" i="2"/>
  <c r="B214" i="2"/>
  <c r="C214" i="2"/>
  <c r="E214" i="2"/>
  <c r="G214" i="2"/>
  <c r="I214" i="2"/>
  <c r="M214" i="2"/>
  <c r="O214" i="2"/>
  <c r="P214" i="2"/>
  <c r="S214" i="2"/>
  <c r="U214" i="2"/>
  <c r="W214" i="2"/>
  <c r="X214" i="2"/>
  <c r="Y214" i="2"/>
  <c r="AM214" i="2"/>
  <c r="AO214" i="2" s="1"/>
  <c r="AN214" i="2"/>
  <c r="AV214" i="2" s="1"/>
  <c r="B215" i="2"/>
  <c r="E215" i="2"/>
  <c r="G215" i="2"/>
  <c r="I215" i="2"/>
  <c r="M215" i="2"/>
  <c r="O215" i="2"/>
  <c r="P215" i="2"/>
  <c r="Q215" i="2"/>
  <c r="S215" i="2"/>
  <c r="U215" i="2"/>
  <c r="Y215" i="2" s="1"/>
  <c r="W215" i="2"/>
  <c r="X215" i="2"/>
  <c r="AM215" i="2"/>
  <c r="AN215" i="2"/>
  <c r="AO215" i="2"/>
  <c r="B216" i="2"/>
  <c r="C216" i="2"/>
  <c r="E216" i="2"/>
  <c r="G216" i="2"/>
  <c r="I216" i="2"/>
  <c r="M216" i="2"/>
  <c r="Q216" i="2" s="1"/>
  <c r="O216" i="2"/>
  <c r="P216" i="2"/>
  <c r="S216" i="2"/>
  <c r="U216" i="2"/>
  <c r="W216" i="2"/>
  <c r="Y216" i="2" s="1"/>
  <c r="X216" i="2"/>
  <c r="AM216" i="2"/>
  <c r="AN216" i="2"/>
  <c r="AO216" i="2"/>
  <c r="B217" i="2"/>
  <c r="C217" i="2"/>
  <c r="E217" i="2"/>
  <c r="G217" i="2"/>
  <c r="I217" i="2"/>
  <c r="M217" i="2"/>
  <c r="Q217" i="2" s="1"/>
  <c r="O217" i="2"/>
  <c r="P217" i="2"/>
  <c r="S217" i="2"/>
  <c r="U217" i="2"/>
  <c r="W217" i="2"/>
  <c r="X217" i="2"/>
  <c r="Y217" i="2"/>
  <c r="AM217" i="2"/>
  <c r="AN217" i="2"/>
  <c r="AO217" i="2"/>
  <c r="AV217" i="2"/>
  <c r="B218" i="2"/>
  <c r="C218" i="2"/>
  <c r="E218" i="2"/>
  <c r="G218" i="2"/>
  <c r="I218" i="2"/>
  <c r="M218" i="2"/>
  <c r="O218" i="2"/>
  <c r="P218" i="2"/>
  <c r="S218" i="2"/>
  <c r="U218" i="2"/>
  <c r="W218" i="2"/>
  <c r="Y218" i="2" s="1"/>
  <c r="X218" i="2"/>
  <c r="AM218" i="2"/>
  <c r="AO218" i="2" s="1"/>
  <c r="AN218" i="2"/>
  <c r="AV218" i="2" s="1"/>
  <c r="B219" i="2"/>
  <c r="C219" i="2"/>
  <c r="E219" i="2"/>
  <c r="G219" i="2"/>
  <c r="I219" i="2"/>
  <c r="M219" i="2"/>
  <c r="Q219" i="2" s="1"/>
  <c r="O219" i="2"/>
  <c r="P219" i="2"/>
  <c r="S219" i="2"/>
  <c r="U219" i="2"/>
  <c r="W219" i="2"/>
  <c r="X219" i="2"/>
  <c r="Y219" i="2"/>
  <c r="AM219" i="2"/>
  <c r="AN219" i="2"/>
  <c r="AO219" i="2"/>
  <c r="AV219" i="2"/>
  <c r="B220" i="2"/>
  <c r="C220" i="2" s="1"/>
  <c r="E220" i="2"/>
  <c r="G220" i="2"/>
  <c r="I220" i="2"/>
  <c r="M220" i="2"/>
  <c r="O220" i="2"/>
  <c r="Q220" i="2" s="1"/>
  <c r="P220" i="2"/>
  <c r="S220" i="2"/>
  <c r="U220" i="2"/>
  <c r="Y220" i="2" s="1"/>
  <c r="W220" i="2"/>
  <c r="X220" i="2"/>
  <c r="AM220" i="2"/>
  <c r="AO220" i="2" s="1"/>
  <c r="AN220" i="2"/>
  <c r="B221" i="2"/>
  <c r="C221" i="2"/>
  <c r="E221" i="2"/>
  <c r="G221" i="2"/>
  <c r="I221" i="2"/>
  <c r="M221" i="2"/>
  <c r="Q221" i="2" s="1"/>
  <c r="O221" i="2"/>
  <c r="P221" i="2"/>
  <c r="AV221" i="2" s="1"/>
  <c r="S221" i="2"/>
  <c r="U221" i="2"/>
  <c r="W221" i="2"/>
  <c r="Y221" i="2" s="1"/>
  <c r="X221" i="2"/>
  <c r="AM221" i="2"/>
  <c r="AO221" i="2" s="1"/>
  <c r="AN221" i="2"/>
  <c r="B222" i="2"/>
  <c r="E222" i="2"/>
  <c r="G222" i="2"/>
  <c r="I222" i="2"/>
  <c r="M222" i="2"/>
  <c r="O222" i="2"/>
  <c r="P222" i="2"/>
  <c r="Q222" i="2"/>
  <c r="S222" i="2"/>
  <c r="U222" i="2"/>
  <c r="Y222" i="2" s="1"/>
  <c r="W222" i="2"/>
  <c r="X222" i="2"/>
  <c r="AM222" i="2"/>
  <c r="AN222" i="2"/>
  <c r="AO222" i="2"/>
  <c r="B223" i="2"/>
  <c r="C223" i="2"/>
  <c r="E223" i="2"/>
  <c r="G223" i="2"/>
  <c r="I223" i="2"/>
  <c r="M223" i="2"/>
  <c r="Q223" i="2" s="1"/>
  <c r="O223" i="2"/>
  <c r="P223" i="2"/>
  <c r="S223" i="2"/>
  <c r="U223" i="2"/>
  <c r="W223" i="2"/>
  <c r="X223" i="2"/>
  <c r="Y223" i="2"/>
  <c r="AM223" i="2"/>
  <c r="AN223" i="2"/>
  <c r="AO223" i="2"/>
  <c r="AV223" i="2"/>
  <c r="B224" i="2"/>
  <c r="C224" i="2" s="1"/>
  <c r="E224" i="2"/>
  <c r="G224" i="2"/>
  <c r="I224" i="2"/>
  <c r="M224" i="2"/>
  <c r="O224" i="2"/>
  <c r="Q224" i="2" s="1"/>
  <c r="P224" i="2"/>
  <c r="S224" i="2"/>
  <c r="U224" i="2"/>
  <c r="Y224" i="2" s="1"/>
  <c r="W224" i="2"/>
  <c r="X224" i="2"/>
  <c r="AM224" i="2"/>
  <c r="AO224" i="2" s="1"/>
  <c r="AN224" i="2"/>
  <c r="B225" i="2"/>
  <c r="C225" i="2"/>
  <c r="E225" i="2"/>
  <c r="G225" i="2"/>
  <c r="I225" i="2"/>
  <c r="M225" i="2"/>
  <c r="Q225" i="2" s="1"/>
  <c r="O225" i="2"/>
  <c r="P225" i="2"/>
  <c r="S225" i="2"/>
  <c r="U225" i="2"/>
  <c r="W225" i="2"/>
  <c r="Y225" i="2" s="1"/>
  <c r="X225" i="2"/>
  <c r="AM225" i="2"/>
  <c r="AO225" i="2" s="1"/>
  <c r="AN225" i="2"/>
  <c r="B226" i="2"/>
  <c r="E226" i="2"/>
  <c r="G226" i="2"/>
  <c r="I226" i="2"/>
  <c r="M226" i="2"/>
  <c r="O226" i="2"/>
  <c r="P226" i="2"/>
  <c r="Q226" i="2"/>
  <c r="S226" i="2"/>
  <c r="U226" i="2"/>
  <c r="Y226" i="2" s="1"/>
  <c r="W226" i="2"/>
  <c r="X226" i="2"/>
  <c r="AM226" i="2"/>
  <c r="AN226" i="2"/>
  <c r="AO226" i="2"/>
  <c r="B227" i="2"/>
  <c r="C227" i="2"/>
  <c r="E227" i="2"/>
  <c r="G227" i="2"/>
  <c r="I227" i="2"/>
  <c r="M227" i="2"/>
  <c r="Q227" i="2" s="1"/>
  <c r="O227" i="2"/>
  <c r="P227" i="2"/>
  <c r="S227" i="2"/>
  <c r="U227" i="2"/>
  <c r="W227" i="2"/>
  <c r="X227" i="2"/>
  <c r="Y227" i="2"/>
  <c r="AM227" i="2"/>
  <c r="AN227" i="2"/>
  <c r="AO227" i="2"/>
  <c r="AV227" i="2"/>
  <c r="B228" i="2"/>
  <c r="C228" i="2" s="1"/>
  <c r="E228" i="2"/>
  <c r="G228" i="2"/>
  <c r="I228" i="2"/>
  <c r="M228" i="2"/>
  <c r="O228" i="2"/>
  <c r="Q228" i="2" s="1"/>
  <c r="P228" i="2"/>
  <c r="S228" i="2"/>
  <c r="U228" i="2"/>
  <c r="Y228" i="2" s="1"/>
  <c r="W228" i="2"/>
  <c r="X228" i="2"/>
  <c r="AM228" i="2"/>
  <c r="AO228" i="2" s="1"/>
  <c r="AN228" i="2"/>
  <c r="B229" i="2"/>
  <c r="C229" i="2"/>
  <c r="E229" i="2"/>
  <c r="G229" i="2"/>
  <c r="I229" i="2"/>
  <c r="M229" i="2"/>
  <c r="Q229" i="2" s="1"/>
  <c r="O229" i="2"/>
  <c r="P229" i="2"/>
  <c r="S229" i="2"/>
  <c r="U229" i="2"/>
  <c r="W229" i="2"/>
  <c r="Y229" i="2" s="1"/>
  <c r="X229" i="2"/>
  <c r="AM229" i="2"/>
  <c r="AO229" i="2" s="1"/>
  <c r="AN229" i="2"/>
  <c r="B230" i="2"/>
  <c r="E230" i="2"/>
  <c r="G230" i="2"/>
  <c r="I230" i="2"/>
  <c r="M230" i="2"/>
  <c r="O230" i="2"/>
  <c r="P230" i="2"/>
  <c r="Q230" i="2"/>
  <c r="S230" i="2"/>
  <c r="U230" i="2"/>
  <c r="Y230" i="2" s="1"/>
  <c r="W230" i="2"/>
  <c r="X230" i="2"/>
  <c r="AM230" i="2"/>
  <c r="AN230" i="2"/>
  <c r="AO230" i="2"/>
  <c r="B231" i="2"/>
  <c r="C231" i="2"/>
  <c r="E231" i="2"/>
  <c r="G231" i="2"/>
  <c r="I231" i="2"/>
  <c r="M231" i="2"/>
  <c r="Q231" i="2" s="1"/>
  <c r="O231" i="2"/>
  <c r="P231" i="2"/>
  <c r="S231" i="2"/>
  <c r="U231" i="2"/>
  <c r="W231" i="2"/>
  <c r="X231" i="2"/>
  <c r="Y231" i="2"/>
  <c r="AM231" i="2"/>
  <c r="AN231" i="2"/>
  <c r="AO231" i="2"/>
  <c r="AV231" i="2"/>
  <c r="B232" i="2"/>
  <c r="C232" i="2" s="1"/>
  <c r="E232" i="2"/>
  <c r="G232" i="2"/>
  <c r="I232" i="2"/>
  <c r="M232" i="2"/>
  <c r="O232" i="2"/>
  <c r="Q232" i="2" s="1"/>
  <c r="P232" i="2"/>
  <c r="S232" i="2"/>
  <c r="U232" i="2"/>
  <c r="Y232" i="2" s="1"/>
  <c r="W232" i="2"/>
  <c r="X232" i="2"/>
  <c r="AM232" i="2"/>
  <c r="AO232" i="2" s="1"/>
  <c r="AN232" i="2"/>
  <c r="B233" i="2"/>
  <c r="C233" i="2"/>
  <c r="E233" i="2"/>
  <c r="G233" i="2"/>
  <c r="I233" i="2"/>
  <c r="M233" i="2"/>
  <c r="Q233" i="2" s="1"/>
  <c r="O233" i="2"/>
  <c r="P233" i="2"/>
  <c r="S233" i="2"/>
  <c r="U233" i="2"/>
  <c r="W233" i="2"/>
  <c r="Y233" i="2" s="1"/>
  <c r="X233" i="2"/>
  <c r="AM233" i="2"/>
  <c r="AO233" i="2" s="1"/>
  <c r="AN233" i="2"/>
  <c r="B234" i="2"/>
  <c r="E234" i="2"/>
  <c r="G234" i="2"/>
  <c r="I234" i="2"/>
  <c r="M234" i="2"/>
  <c r="O234" i="2"/>
  <c r="P234" i="2"/>
  <c r="Q234" i="2"/>
  <c r="S234" i="2"/>
  <c r="U234" i="2"/>
  <c r="Y234" i="2" s="1"/>
  <c r="W234" i="2"/>
  <c r="X234" i="2"/>
  <c r="AM234" i="2"/>
  <c r="AN234" i="2"/>
  <c r="AO234" i="2"/>
  <c r="B235" i="2"/>
  <c r="C235" i="2"/>
  <c r="E235" i="2"/>
  <c r="G235" i="2"/>
  <c r="I235" i="2"/>
  <c r="M235" i="2"/>
  <c r="Q235" i="2" s="1"/>
  <c r="O235" i="2"/>
  <c r="P235" i="2"/>
  <c r="S235" i="2"/>
  <c r="U235" i="2"/>
  <c r="W235" i="2"/>
  <c r="X235" i="2"/>
  <c r="Y235" i="2"/>
  <c r="AM235" i="2"/>
  <c r="AN235" i="2"/>
  <c r="AO235" i="2"/>
  <c r="AV235" i="2"/>
  <c r="B236" i="2"/>
  <c r="C236" i="2" s="1"/>
  <c r="E236" i="2"/>
  <c r="G236" i="2"/>
  <c r="I236" i="2"/>
  <c r="M236" i="2"/>
  <c r="O236" i="2"/>
  <c r="Q236" i="2" s="1"/>
  <c r="P236" i="2"/>
  <c r="S236" i="2"/>
  <c r="U236" i="2"/>
  <c r="Y236" i="2" s="1"/>
  <c r="W236" i="2"/>
  <c r="X236" i="2"/>
  <c r="AM236" i="2"/>
  <c r="AO236" i="2" s="1"/>
  <c r="AN236" i="2"/>
  <c r="B237" i="2"/>
  <c r="C237" i="2"/>
  <c r="E237" i="2"/>
  <c r="G237" i="2"/>
  <c r="I237" i="2"/>
  <c r="M237" i="2"/>
  <c r="Q237" i="2" s="1"/>
  <c r="O237" i="2"/>
  <c r="P237" i="2"/>
  <c r="S237" i="2"/>
  <c r="U237" i="2"/>
  <c r="W237" i="2"/>
  <c r="Y237" i="2" s="1"/>
  <c r="X237" i="2"/>
  <c r="AM237" i="2"/>
  <c r="AO237" i="2" s="1"/>
  <c r="AN237" i="2"/>
  <c r="B238" i="2"/>
  <c r="E238" i="2"/>
  <c r="G238" i="2"/>
  <c r="I238" i="2"/>
  <c r="M238" i="2"/>
  <c r="O238" i="2"/>
  <c r="P238" i="2"/>
  <c r="Q238" i="2"/>
  <c r="S238" i="2"/>
  <c r="U238" i="2"/>
  <c r="Y238" i="2" s="1"/>
  <c r="W238" i="2"/>
  <c r="X238" i="2"/>
  <c r="AM238" i="2"/>
  <c r="AN238" i="2"/>
  <c r="AO238" i="2"/>
  <c r="B239" i="2"/>
  <c r="C239" i="2"/>
  <c r="E239" i="2"/>
  <c r="G239" i="2"/>
  <c r="I239" i="2"/>
  <c r="M239" i="2"/>
  <c r="Q239" i="2" s="1"/>
  <c r="O239" i="2"/>
  <c r="P239" i="2"/>
  <c r="S239" i="2"/>
  <c r="U239" i="2"/>
  <c r="W239" i="2"/>
  <c r="X239" i="2"/>
  <c r="Y239" i="2"/>
  <c r="AM239" i="2"/>
  <c r="AO239" i="2" s="1"/>
  <c r="AN239" i="2"/>
  <c r="AV239" i="2"/>
  <c r="B240" i="2"/>
  <c r="C240" i="2" s="1"/>
  <c r="E240" i="2"/>
  <c r="G240" i="2"/>
  <c r="I240" i="2"/>
  <c r="M240" i="2"/>
  <c r="O240" i="2"/>
  <c r="Q240" i="2" s="1"/>
  <c r="P240" i="2"/>
  <c r="S240" i="2"/>
  <c r="U240" i="2"/>
  <c r="Y240" i="2" s="1"/>
  <c r="W240" i="2"/>
  <c r="X240" i="2"/>
  <c r="AM240" i="2"/>
  <c r="AO240" i="2" s="1"/>
  <c r="AN240" i="2"/>
  <c r="B241" i="2"/>
  <c r="C241" i="2"/>
  <c r="E241" i="2"/>
  <c r="G241" i="2"/>
  <c r="I241" i="2"/>
  <c r="M241" i="2"/>
  <c r="Q241" i="2" s="1"/>
  <c r="O241" i="2"/>
  <c r="P241" i="2"/>
  <c r="S241" i="2"/>
  <c r="U241" i="2"/>
  <c r="W241" i="2"/>
  <c r="Y241" i="2" s="1"/>
  <c r="X241" i="2"/>
  <c r="AM241" i="2"/>
  <c r="AN241" i="2"/>
  <c r="AO241" i="2"/>
  <c r="B242" i="2"/>
  <c r="E242" i="2"/>
  <c r="G242" i="2"/>
  <c r="I242" i="2"/>
  <c r="M242" i="2"/>
  <c r="O242" i="2"/>
  <c r="P242" i="2"/>
  <c r="Q242" i="2"/>
  <c r="S242" i="2"/>
  <c r="U242" i="2"/>
  <c r="Y242" i="2" s="1"/>
  <c r="W242" i="2"/>
  <c r="X242" i="2"/>
  <c r="AM242" i="2"/>
  <c r="AN242" i="2"/>
  <c r="AO242" i="2"/>
  <c r="B243" i="2"/>
  <c r="C243" i="2"/>
  <c r="E243" i="2"/>
  <c r="G243" i="2"/>
  <c r="I243" i="2"/>
  <c r="M243" i="2"/>
  <c r="Q243" i="2" s="1"/>
  <c r="O243" i="2"/>
  <c r="P243" i="2"/>
  <c r="S243" i="2"/>
  <c r="U243" i="2"/>
  <c r="W243" i="2"/>
  <c r="X243" i="2"/>
  <c r="Y243" i="2"/>
  <c r="AM243" i="2"/>
  <c r="AO243" i="2" s="1"/>
  <c r="AN243" i="2"/>
  <c r="AV243" i="2"/>
  <c r="B244" i="2"/>
  <c r="C244" i="2" s="1"/>
  <c r="E244" i="2"/>
  <c r="G244" i="2"/>
  <c r="I244" i="2"/>
  <c r="M244" i="2"/>
  <c r="O244" i="2"/>
  <c r="Q244" i="2" s="1"/>
  <c r="P244" i="2"/>
  <c r="S244" i="2"/>
  <c r="U244" i="2"/>
  <c r="Y244" i="2" s="1"/>
  <c r="W244" i="2"/>
  <c r="X244" i="2"/>
  <c r="AM244" i="2"/>
  <c r="AO244" i="2" s="1"/>
  <c r="AN244" i="2"/>
  <c r="B245" i="2"/>
  <c r="C245" i="2"/>
  <c r="E245" i="2"/>
  <c r="G245" i="2"/>
  <c r="I245" i="2"/>
  <c r="M245" i="2"/>
  <c r="Q245" i="2" s="1"/>
  <c r="O245" i="2"/>
  <c r="P245" i="2"/>
  <c r="S245" i="2"/>
  <c r="U245" i="2"/>
  <c r="W245" i="2"/>
  <c r="Y245" i="2" s="1"/>
  <c r="X245" i="2"/>
  <c r="AM245" i="2"/>
  <c r="AN245" i="2"/>
  <c r="AO245" i="2"/>
  <c r="B246" i="2"/>
  <c r="E246" i="2"/>
  <c r="G246" i="2"/>
  <c r="I246" i="2"/>
  <c r="M246" i="2"/>
  <c r="O246" i="2"/>
  <c r="P246" i="2"/>
  <c r="Q246" i="2"/>
  <c r="S246" i="2"/>
  <c r="U246" i="2"/>
  <c r="Y246" i="2" s="1"/>
  <c r="W246" i="2"/>
  <c r="X246" i="2"/>
  <c r="AM246" i="2"/>
  <c r="AN246" i="2"/>
  <c r="AO246" i="2"/>
  <c r="B247" i="2"/>
  <c r="C247" i="2"/>
  <c r="E247" i="2"/>
  <c r="G247" i="2"/>
  <c r="I247" i="2"/>
  <c r="M247" i="2"/>
  <c r="Q247" i="2" s="1"/>
  <c r="O247" i="2"/>
  <c r="P247" i="2"/>
  <c r="S247" i="2"/>
  <c r="U247" i="2"/>
  <c r="W247" i="2"/>
  <c r="X247" i="2"/>
  <c r="Y247" i="2"/>
  <c r="AM247" i="2"/>
  <c r="AO247" i="2" s="1"/>
  <c r="AN247" i="2"/>
  <c r="AV247" i="2"/>
  <c r="B248" i="2"/>
  <c r="C248" i="2" s="1"/>
  <c r="E248" i="2"/>
  <c r="G248" i="2"/>
  <c r="I248" i="2"/>
  <c r="M248" i="2"/>
  <c r="O248" i="2"/>
  <c r="Q248" i="2" s="1"/>
  <c r="P248" i="2"/>
  <c r="S248" i="2"/>
  <c r="U248" i="2"/>
  <c r="Y248" i="2" s="1"/>
  <c r="W248" i="2"/>
  <c r="X248" i="2"/>
  <c r="AM248" i="2"/>
  <c r="AO248" i="2" s="1"/>
  <c r="AN248" i="2"/>
  <c r="B249" i="2"/>
  <c r="C249" i="2"/>
  <c r="E249" i="2"/>
  <c r="G249" i="2"/>
  <c r="I249" i="2"/>
  <c r="M249" i="2"/>
  <c r="Q249" i="2" s="1"/>
  <c r="O249" i="2"/>
  <c r="P249" i="2"/>
  <c r="S249" i="2"/>
  <c r="U249" i="2"/>
  <c r="W249" i="2"/>
  <c r="Y249" i="2" s="1"/>
  <c r="X249" i="2"/>
  <c r="AM249" i="2"/>
  <c r="AN249" i="2"/>
  <c r="AO249" i="2"/>
  <c r="B250" i="2"/>
  <c r="E250" i="2"/>
  <c r="G250" i="2"/>
  <c r="I250" i="2"/>
  <c r="M250" i="2"/>
  <c r="O250" i="2"/>
  <c r="P250" i="2"/>
  <c r="Q250" i="2"/>
  <c r="S250" i="2"/>
  <c r="U250" i="2"/>
  <c r="Y250" i="2" s="1"/>
  <c r="W250" i="2"/>
  <c r="X250" i="2"/>
  <c r="AM250" i="2"/>
  <c r="AN250" i="2"/>
  <c r="AO250" i="2"/>
  <c r="B251" i="2"/>
  <c r="C251" i="2"/>
  <c r="E251" i="2"/>
  <c r="G251" i="2"/>
  <c r="I251" i="2"/>
  <c r="M251" i="2"/>
  <c r="Q251" i="2" s="1"/>
  <c r="O251" i="2"/>
  <c r="P251" i="2"/>
  <c r="S251" i="2"/>
  <c r="U251" i="2"/>
  <c r="W251" i="2"/>
  <c r="X251" i="2"/>
  <c r="Y251" i="2"/>
  <c r="AM251" i="2"/>
  <c r="AO251" i="2" s="1"/>
  <c r="AN251" i="2"/>
  <c r="AV251" i="2"/>
  <c r="B252" i="2"/>
  <c r="C252" i="2"/>
  <c r="E252" i="2"/>
  <c r="G252" i="2"/>
  <c r="I252" i="2"/>
  <c r="M252" i="2"/>
  <c r="Q252" i="2" s="1"/>
  <c r="O252" i="2"/>
  <c r="P252" i="2"/>
  <c r="AV252" i="2" s="1"/>
  <c r="S252" i="2"/>
  <c r="U252" i="2"/>
  <c r="W252" i="2"/>
  <c r="Y252" i="2" s="1"/>
  <c r="X252" i="2"/>
  <c r="AM252" i="2"/>
  <c r="AN252" i="2"/>
  <c r="AO252" i="2"/>
  <c r="B253" i="2"/>
  <c r="C253" i="2"/>
  <c r="E253" i="2"/>
  <c r="G253" i="2"/>
  <c r="I253" i="2"/>
  <c r="M253" i="2"/>
  <c r="Q253" i="2" s="1"/>
  <c r="O253" i="2"/>
  <c r="P253" i="2"/>
  <c r="S253" i="2"/>
  <c r="U253" i="2"/>
  <c r="W253" i="2"/>
  <c r="X253" i="2"/>
  <c r="Y253" i="2"/>
  <c r="AM253" i="2"/>
  <c r="AO253" i="2" s="1"/>
  <c r="AN253" i="2"/>
  <c r="AV253" i="2"/>
  <c r="B254" i="2"/>
  <c r="C254" i="2"/>
  <c r="E254" i="2"/>
  <c r="G254" i="2"/>
  <c r="I254" i="2"/>
  <c r="M254" i="2"/>
  <c r="Q254" i="2" s="1"/>
  <c r="O254" i="2"/>
  <c r="P254" i="2"/>
  <c r="AV254" i="2" s="1"/>
  <c r="S254" i="2"/>
  <c r="U254" i="2"/>
  <c r="W254" i="2"/>
  <c r="Y254" i="2" s="1"/>
  <c r="X254" i="2"/>
  <c r="AK254" i="2"/>
  <c r="AM254" i="2"/>
  <c r="AO254" i="2" s="1"/>
  <c r="AN254" i="2"/>
  <c r="B255" i="2"/>
  <c r="E255" i="2"/>
  <c r="G255" i="2"/>
  <c r="I255" i="2"/>
  <c r="M255" i="2"/>
  <c r="O255" i="2"/>
  <c r="P255" i="2"/>
  <c r="Q255" i="2"/>
  <c r="S255" i="2"/>
  <c r="U255" i="2"/>
  <c r="Y255" i="2" s="1"/>
  <c r="W255" i="2"/>
  <c r="X255" i="2"/>
  <c r="AK255" i="2"/>
  <c r="AO255" i="2" s="1"/>
  <c r="AM255" i="2"/>
  <c r="AN255" i="2"/>
  <c r="B256" i="2"/>
  <c r="C256" i="2"/>
  <c r="E256" i="2"/>
  <c r="G256" i="2"/>
  <c r="I256" i="2"/>
  <c r="M256" i="2"/>
  <c r="Q256" i="2" s="1"/>
  <c r="O256" i="2"/>
  <c r="P256" i="2"/>
  <c r="AV256" i="2" s="1"/>
  <c r="S256" i="2"/>
  <c r="U256" i="2"/>
  <c r="W256" i="2"/>
  <c r="Y256" i="2" s="1"/>
  <c r="X256" i="2"/>
  <c r="AK256" i="2"/>
  <c r="AM256" i="2"/>
  <c r="AO256" i="2" s="1"/>
  <c r="AN256" i="2"/>
  <c r="B257" i="2"/>
  <c r="C257" i="2" s="1"/>
  <c r="E257" i="2"/>
  <c r="G257" i="2"/>
  <c r="I257" i="2"/>
  <c r="M257" i="2"/>
  <c r="O257" i="2"/>
  <c r="Q257" i="2" s="1"/>
  <c r="P257" i="2"/>
  <c r="S257" i="2"/>
  <c r="U257" i="2"/>
  <c r="Y257" i="2" s="1"/>
  <c r="W257" i="2"/>
  <c r="X257" i="2"/>
  <c r="AK257" i="2"/>
  <c r="AO257" i="2" s="1"/>
  <c r="AM257" i="2"/>
  <c r="AN257" i="2"/>
  <c r="AV257" i="2"/>
  <c r="B258" i="2"/>
  <c r="C258" i="2"/>
  <c r="E258" i="2"/>
  <c r="G258" i="2"/>
  <c r="I258" i="2"/>
  <c r="M258" i="2"/>
  <c r="Q258" i="2" s="1"/>
  <c r="O258" i="2"/>
  <c r="P258" i="2"/>
  <c r="AV258" i="2" s="1"/>
  <c r="S258" i="2"/>
  <c r="U258" i="2"/>
  <c r="W258" i="2"/>
  <c r="Y258" i="2" s="1"/>
  <c r="X258" i="2"/>
  <c r="AK258" i="2"/>
  <c r="AM258" i="2"/>
  <c r="AO258" i="2" s="1"/>
  <c r="AN258" i="2"/>
  <c r="B259" i="2"/>
  <c r="C259" i="2" s="1"/>
  <c r="E259" i="2"/>
  <c r="G259" i="2"/>
  <c r="I259" i="2"/>
  <c r="M259" i="2"/>
  <c r="O259" i="2"/>
  <c r="Q259" i="2" s="1"/>
  <c r="P259" i="2"/>
  <c r="S259" i="2"/>
  <c r="U259" i="2"/>
  <c r="Y259" i="2" s="1"/>
  <c r="W259" i="2"/>
  <c r="X259" i="2"/>
  <c r="AK259" i="2"/>
  <c r="AO259" i="2" s="1"/>
  <c r="AM259" i="2"/>
  <c r="AN259" i="2"/>
  <c r="B260" i="2"/>
  <c r="E260" i="2"/>
  <c r="G260" i="2"/>
  <c r="I260" i="2"/>
  <c r="M260" i="2"/>
  <c r="Q260" i="2" s="1"/>
  <c r="O260" i="2"/>
  <c r="P260" i="2"/>
  <c r="AV260" i="2" s="1"/>
  <c r="S260" i="2"/>
  <c r="U260" i="2"/>
  <c r="W260" i="2"/>
  <c r="X260" i="2"/>
  <c r="Y260" i="2"/>
  <c r="AK260" i="2"/>
  <c r="AM260" i="2"/>
  <c r="AN260" i="2"/>
  <c r="AO260" i="2"/>
  <c r="B261" i="2"/>
  <c r="C261" i="2" s="1"/>
  <c r="E261" i="2"/>
  <c r="G261" i="2"/>
  <c r="I261" i="2"/>
  <c r="M261" i="2"/>
  <c r="O261" i="2"/>
  <c r="P261" i="2"/>
  <c r="Q261" i="2"/>
  <c r="S261" i="2"/>
  <c r="U261" i="2"/>
  <c r="Y261" i="2" s="1"/>
  <c r="W261" i="2"/>
  <c r="X261" i="2"/>
  <c r="AK261" i="2"/>
  <c r="AO261" i="2" s="1"/>
  <c r="AM261" i="2"/>
  <c r="AN261" i="2"/>
  <c r="AV261" i="2"/>
  <c r="B262" i="2"/>
  <c r="C262" i="2"/>
  <c r="E262" i="2"/>
  <c r="G262" i="2"/>
  <c r="I262" i="2"/>
  <c r="M262" i="2"/>
  <c r="Q262" i="2" s="1"/>
  <c r="O262" i="2"/>
  <c r="P262" i="2"/>
  <c r="AV262" i="2" s="1"/>
  <c r="S262" i="2"/>
  <c r="U262" i="2"/>
  <c r="W262" i="2"/>
  <c r="X262" i="2"/>
  <c r="Y262" i="2"/>
  <c r="AK262" i="2"/>
  <c r="AM262" i="2"/>
  <c r="AN262" i="2"/>
  <c r="AO262" i="2"/>
  <c r="B263" i="2"/>
  <c r="C263" i="2" s="1"/>
  <c r="E263" i="2"/>
  <c r="G263" i="2"/>
  <c r="I263" i="2"/>
  <c r="M263" i="2"/>
  <c r="O263" i="2"/>
  <c r="P263" i="2"/>
  <c r="Q263" i="2"/>
  <c r="S263" i="2"/>
  <c r="U263" i="2"/>
  <c r="Y263" i="2" s="1"/>
  <c r="W263" i="2"/>
  <c r="X263" i="2"/>
  <c r="AK263" i="2"/>
  <c r="AO263" i="2" s="1"/>
  <c r="AM263" i="2"/>
  <c r="AN263" i="2"/>
  <c r="B264" i="2"/>
  <c r="E264" i="2"/>
  <c r="G264" i="2"/>
  <c r="I264" i="2"/>
  <c r="M264" i="2"/>
  <c r="O264" i="2"/>
  <c r="P264" i="2"/>
  <c r="AV264" i="2" s="1"/>
  <c r="S264" i="2"/>
  <c r="U264" i="2"/>
  <c r="W264" i="2"/>
  <c r="Y264" i="2" s="1"/>
  <c r="X264" i="2"/>
  <c r="AK264" i="2"/>
  <c r="AM264" i="2"/>
  <c r="AO264" i="2" s="1"/>
  <c r="AN264" i="2"/>
  <c r="B265" i="2"/>
  <c r="C265" i="2" s="1"/>
  <c r="E265" i="2"/>
  <c r="G265" i="2"/>
  <c r="I265" i="2"/>
  <c r="M265" i="2"/>
  <c r="O265" i="2"/>
  <c r="P265" i="2"/>
  <c r="Q265" i="2"/>
  <c r="S265" i="2"/>
  <c r="U265" i="2"/>
  <c r="Y265" i="2" s="1"/>
  <c r="W265" i="2"/>
  <c r="X265" i="2"/>
  <c r="AK265" i="2"/>
  <c r="AO265" i="2" s="1"/>
  <c r="AM265" i="2"/>
  <c r="AN265" i="2"/>
  <c r="B266" i="2"/>
  <c r="C266" i="2"/>
  <c r="E266" i="2"/>
  <c r="G266" i="2"/>
  <c r="I266" i="2"/>
  <c r="M266" i="2"/>
  <c r="Q266" i="2" s="1"/>
  <c r="O266" i="2"/>
  <c r="P266" i="2"/>
  <c r="AV266" i="2" s="1"/>
  <c r="S266" i="2"/>
  <c r="U266" i="2"/>
  <c r="W266" i="2"/>
  <c r="X266" i="2"/>
  <c r="Y266" i="2"/>
  <c r="AK266" i="2"/>
  <c r="AM266" i="2"/>
  <c r="AN266" i="2"/>
  <c r="AO266" i="2"/>
  <c r="B267" i="2"/>
  <c r="C267" i="2" s="1"/>
  <c r="E267" i="2"/>
  <c r="G267" i="2"/>
  <c r="I267" i="2"/>
  <c r="M267" i="2"/>
  <c r="O267" i="2"/>
  <c r="Q267" i="2" s="1"/>
  <c r="P267" i="2"/>
  <c r="S267" i="2"/>
  <c r="U267" i="2"/>
  <c r="Y267" i="2" s="1"/>
  <c r="W267" i="2"/>
  <c r="X267" i="2"/>
  <c r="AK267" i="2"/>
  <c r="AO267" i="2" s="1"/>
  <c r="AM267" i="2"/>
  <c r="AN267" i="2"/>
  <c r="AV267" i="2"/>
  <c r="B268" i="2"/>
  <c r="AV268" i="2" s="1"/>
  <c r="C268" i="2"/>
  <c r="E268" i="2"/>
  <c r="G268" i="2"/>
  <c r="I268" i="2"/>
  <c r="M268" i="2"/>
  <c r="Q268" i="2" s="1"/>
  <c r="O268" i="2"/>
  <c r="P268" i="2"/>
  <c r="S268" i="2"/>
  <c r="U268" i="2"/>
  <c r="W268" i="2"/>
  <c r="Y268" i="2" s="1"/>
  <c r="X268" i="2"/>
  <c r="AK268" i="2"/>
  <c r="AM268" i="2"/>
  <c r="AO268" i="2" s="1"/>
  <c r="AN268" i="2"/>
  <c r="B269" i="2"/>
  <c r="C269" i="2" s="1"/>
  <c r="E269" i="2"/>
  <c r="G269" i="2"/>
  <c r="I269" i="2"/>
  <c r="M269" i="2"/>
  <c r="O269" i="2"/>
  <c r="P269" i="2"/>
  <c r="Q269" i="2"/>
  <c r="S269" i="2"/>
  <c r="U269" i="2"/>
  <c r="Y269" i="2" s="1"/>
  <c r="W269" i="2"/>
  <c r="X269" i="2"/>
  <c r="AK269" i="2"/>
  <c r="AO269" i="2" s="1"/>
  <c r="AM269" i="2"/>
  <c r="AN269" i="2"/>
  <c r="B270" i="2"/>
  <c r="C270" i="2"/>
  <c r="E270" i="2"/>
  <c r="G270" i="2"/>
  <c r="I270" i="2"/>
  <c r="M270" i="2"/>
  <c r="Q270" i="2" s="1"/>
  <c r="O270" i="2"/>
  <c r="P270" i="2"/>
  <c r="S270" i="2"/>
  <c r="U270" i="2"/>
  <c r="W270" i="2"/>
  <c r="X270" i="2"/>
  <c r="Y270" i="2"/>
  <c r="AK270" i="2"/>
  <c r="AM270" i="2"/>
  <c r="AN270" i="2"/>
  <c r="AO270" i="2"/>
  <c r="AV270" i="2"/>
  <c r="B271" i="2"/>
  <c r="C271" i="2" s="1"/>
  <c r="E271" i="2"/>
  <c r="G271" i="2"/>
  <c r="I271" i="2"/>
  <c r="M271" i="2"/>
  <c r="O271" i="2"/>
  <c r="Q271" i="2" s="1"/>
  <c r="P271" i="2"/>
  <c r="S271" i="2"/>
  <c r="U271" i="2"/>
  <c r="Y271" i="2" s="1"/>
  <c r="W271" i="2"/>
  <c r="X271" i="2"/>
  <c r="AK271" i="2"/>
  <c r="AO271" i="2" s="1"/>
  <c r="AM271" i="2"/>
  <c r="AN271" i="2"/>
  <c r="AV271" i="2"/>
  <c r="B272" i="2"/>
  <c r="AV272" i="2" s="1"/>
  <c r="C272" i="2"/>
  <c r="E272" i="2"/>
  <c r="G272" i="2"/>
  <c r="I272" i="2"/>
  <c r="M272" i="2"/>
  <c r="Q272" i="2" s="1"/>
  <c r="O272" i="2"/>
  <c r="P272" i="2"/>
  <c r="S272" i="2"/>
  <c r="U272" i="2"/>
  <c r="W272" i="2"/>
  <c r="Y272" i="2" s="1"/>
  <c r="X272" i="2"/>
  <c r="AK272" i="2"/>
  <c r="AM272" i="2"/>
  <c r="AO272" i="2" s="1"/>
  <c r="AN272" i="2"/>
  <c r="B273" i="2"/>
  <c r="C273" i="2" s="1"/>
  <c r="E273" i="2"/>
  <c r="G273" i="2"/>
  <c r="I273" i="2"/>
  <c r="M273" i="2"/>
  <c r="O273" i="2"/>
  <c r="P273" i="2"/>
  <c r="Q273" i="2"/>
  <c r="S273" i="2"/>
  <c r="U273" i="2"/>
  <c r="W273" i="2"/>
  <c r="X273" i="2"/>
  <c r="Y273" i="2"/>
  <c r="AK273" i="2"/>
  <c r="AM273" i="2"/>
  <c r="AN273" i="2"/>
  <c r="AO273" i="2"/>
  <c r="B274" i="2"/>
  <c r="C274" i="2"/>
  <c r="E274" i="2"/>
  <c r="G274" i="2"/>
  <c r="I274" i="2"/>
  <c r="M274" i="2"/>
  <c r="Q274" i="2" s="1"/>
  <c r="O274" i="2"/>
  <c r="P274" i="2"/>
  <c r="S274" i="2"/>
  <c r="U274" i="2"/>
  <c r="W274" i="2"/>
  <c r="X274" i="2"/>
  <c r="Y274" i="2"/>
  <c r="AK274" i="2"/>
  <c r="AM274" i="2"/>
  <c r="AN274" i="2"/>
  <c r="AO274" i="2"/>
  <c r="AV274" i="2"/>
  <c r="B275" i="2"/>
  <c r="C275" i="2" s="1"/>
  <c r="E275" i="2"/>
  <c r="G275" i="2"/>
  <c r="I275" i="2"/>
  <c r="M275" i="2"/>
  <c r="O275" i="2"/>
  <c r="Q275" i="2" s="1"/>
  <c r="P275" i="2"/>
  <c r="S275" i="2"/>
  <c r="U275" i="2"/>
  <c r="Y275" i="2" s="1"/>
  <c r="W275" i="2"/>
  <c r="X275" i="2"/>
  <c r="AK275" i="2"/>
  <c r="AO275" i="2" s="1"/>
  <c r="AM275" i="2"/>
  <c r="AN275" i="2"/>
  <c r="AV275" i="2"/>
  <c r="B276" i="2"/>
  <c r="C276" i="2" s="1"/>
  <c r="E276" i="2"/>
  <c r="G276" i="2"/>
  <c r="I276" i="2"/>
  <c r="M276" i="2"/>
  <c r="O276" i="2"/>
  <c r="P276" i="2"/>
  <c r="Q276" i="2"/>
  <c r="S276" i="2"/>
  <c r="U276" i="2"/>
  <c r="W276" i="2"/>
  <c r="Y276" i="2" s="1"/>
  <c r="X276" i="2"/>
  <c r="AK276" i="2"/>
  <c r="AM276" i="2"/>
  <c r="AO276" i="2" s="1"/>
  <c r="AN276" i="2"/>
  <c r="AQ276" i="2"/>
  <c r="AV276" i="2"/>
  <c r="B277" i="2"/>
  <c r="C277" i="2" s="1"/>
  <c r="E277" i="2"/>
  <c r="G277" i="2"/>
  <c r="I277" i="2"/>
  <c r="M277" i="2"/>
  <c r="O277" i="2"/>
  <c r="P277" i="2"/>
  <c r="Q277" i="2"/>
  <c r="S277" i="2"/>
  <c r="U277" i="2"/>
  <c r="W277" i="2"/>
  <c r="Y277" i="2" s="1"/>
  <c r="X277" i="2"/>
  <c r="AK277" i="2"/>
  <c r="AM277" i="2"/>
  <c r="AO277" i="2" s="1"/>
  <c r="AN277" i="2"/>
  <c r="AQ277" i="2"/>
  <c r="AV277" i="2"/>
  <c r="C278" i="2"/>
  <c r="E278" i="2"/>
  <c r="G278" i="2"/>
  <c r="I278" i="2"/>
  <c r="M278" i="2"/>
  <c r="O278" i="2"/>
  <c r="P278" i="2"/>
  <c r="Q278" i="2"/>
  <c r="S278" i="2"/>
  <c r="U278" i="2"/>
  <c r="W278" i="2"/>
  <c r="X278" i="2"/>
  <c r="AV278" i="2" s="1"/>
  <c r="Y278" i="2"/>
  <c r="AK278" i="2"/>
  <c r="AM278" i="2"/>
  <c r="AN278" i="2"/>
  <c r="AO278" i="2"/>
  <c r="AQ278" i="2"/>
  <c r="C279" i="2"/>
  <c r="E279" i="2"/>
  <c r="G279" i="2"/>
  <c r="I279" i="2"/>
  <c r="M279" i="2"/>
  <c r="Q279" i="2" s="1"/>
  <c r="O279" i="2"/>
  <c r="P279" i="2"/>
  <c r="S279" i="2"/>
  <c r="U279" i="2"/>
  <c r="W279" i="2"/>
  <c r="X279" i="2"/>
  <c r="Y279" i="2"/>
  <c r="AK279" i="2"/>
  <c r="AM279" i="2"/>
  <c r="AN279" i="2"/>
  <c r="AO279" i="2"/>
  <c r="AQ279" i="2"/>
  <c r="AV279" i="2"/>
  <c r="C280" i="2"/>
  <c r="E280" i="2"/>
  <c r="G280" i="2"/>
  <c r="I280" i="2"/>
  <c r="M280" i="2"/>
  <c r="O280" i="2"/>
  <c r="Q280" i="2" s="1"/>
  <c r="P280" i="2"/>
  <c r="S280" i="2"/>
  <c r="U280" i="2"/>
  <c r="Y280" i="2" s="1"/>
  <c r="W280" i="2"/>
  <c r="X280" i="2"/>
  <c r="AK280" i="2"/>
  <c r="AO280" i="2" s="1"/>
  <c r="AM280" i="2"/>
  <c r="AN280" i="2"/>
  <c r="AQ280" i="2"/>
  <c r="AV280" i="2"/>
  <c r="C281" i="2"/>
  <c r="E281" i="2"/>
  <c r="G281" i="2"/>
  <c r="I281" i="2"/>
  <c r="M281" i="2"/>
  <c r="O281" i="2"/>
  <c r="P281" i="2"/>
  <c r="Q281" i="2"/>
  <c r="S281" i="2"/>
  <c r="U281" i="2"/>
  <c r="W281" i="2"/>
  <c r="Y281" i="2" s="1"/>
  <c r="X281" i="2"/>
  <c r="AK281" i="2"/>
  <c r="AM281" i="2"/>
  <c r="AO281" i="2" s="1"/>
  <c r="AN281" i="2"/>
  <c r="AQ281" i="2"/>
  <c r="AV281" i="2"/>
  <c r="C282" i="2"/>
  <c r="E282" i="2"/>
  <c r="G282" i="2"/>
  <c r="I282" i="2"/>
  <c r="M282" i="2"/>
  <c r="O282" i="2"/>
  <c r="P282" i="2"/>
  <c r="Q282" i="2"/>
  <c r="S282" i="2"/>
  <c r="U282" i="2"/>
  <c r="W282" i="2"/>
  <c r="X282" i="2"/>
  <c r="AV282" i="2" s="1"/>
  <c r="Y282" i="2"/>
  <c r="AK282" i="2"/>
  <c r="AM282" i="2"/>
  <c r="AN282" i="2"/>
  <c r="AO282" i="2"/>
  <c r="AQ282" i="2"/>
  <c r="C283" i="2"/>
  <c r="E283" i="2"/>
  <c r="G283" i="2"/>
  <c r="I283" i="2"/>
  <c r="M283" i="2"/>
  <c r="Q283" i="2" s="1"/>
  <c r="O283" i="2"/>
  <c r="P283" i="2"/>
  <c r="S283" i="2"/>
  <c r="U283" i="2"/>
  <c r="W283" i="2"/>
  <c r="X283" i="2"/>
  <c r="Y283" i="2"/>
  <c r="AK283" i="2"/>
  <c r="AM283" i="2"/>
  <c r="AN283" i="2"/>
  <c r="AO283" i="2"/>
  <c r="AQ283" i="2"/>
  <c r="AV283" i="2"/>
  <c r="C284" i="2"/>
  <c r="E284" i="2"/>
  <c r="G284" i="2"/>
  <c r="I284" i="2"/>
  <c r="M284" i="2"/>
  <c r="O284" i="2"/>
  <c r="Q284" i="2" s="1"/>
  <c r="P284" i="2"/>
  <c r="S284" i="2"/>
  <c r="U284" i="2"/>
  <c r="Y284" i="2" s="1"/>
  <c r="W284" i="2"/>
  <c r="X284" i="2"/>
  <c r="AK284" i="2"/>
  <c r="AO284" i="2" s="1"/>
  <c r="AM284" i="2"/>
  <c r="AN284" i="2"/>
  <c r="AQ284" i="2"/>
  <c r="AV284" i="2"/>
  <c r="C285" i="2"/>
  <c r="E285" i="2"/>
  <c r="G285" i="2"/>
  <c r="I285" i="2"/>
  <c r="M285" i="2"/>
  <c r="O285" i="2"/>
  <c r="P285" i="2"/>
  <c r="Q285" i="2"/>
  <c r="S285" i="2"/>
  <c r="U285" i="2"/>
  <c r="W285" i="2"/>
  <c r="Y285" i="2" s="1"/>
  <c r="X285" i="2"/>
  <c r="AK285" i="2"/>
  <c r="AM285" i="2"/>
  <c r="AO285" i="2" s="1"/>
  <c r="AN285" i="2"/>
  <c r="AQ285" i="2"/>
  <c r="AV285" i="2"/>
  <c r="C286" i="2"/>
  <c r="E286" i="2"/>
  <c r="G286" i="2"/>
  <c r="I286" i="2"/>
  <c r="M286" i="2"/>
  <c r="O286" i="2"/>
  <c r="P286" i="2"/>
  <c r="Q286" i="2"/>
  <c r="S286" i="2"/>
  <c r="U286" i="2"/>
  <c r="W286" i="2"/>
  <c r="X286" i="2"/>
  <c r="AV286" i="2" s="1"/>
  <c r="Y286" i="2"/>
  <c r="AK286" i="2"/>
  <c r="AM286" i="2"/>
  <c r="AN286" i="2"/>
  <c r="AO286" i="2"/>
  <c r="AQ286" i="2"/>
  <c r="C287" i="2"/>
  <c r="E287" i="2"/>
  <c r="G287" i="2"/>
  <c r="I287" i="2"/>
  <c r="M287" i="2"/>
  <c r="Q287" i="2" s="1"/>
  <c r="O287" i="2"/>
  <c r="P287" i="2"/>
  <c r="S287" i="2"/>
  <c r="U287" i="2"/>
  <c r="W287" i="2"/>
  <c r="X287" i="2"/>
  <c r="Y287" i="2"/>
  <c r="AK287" i="2"/>
  <c r="AM287" i="2"/>
  <c r="AN287" i="2"/>
  <c r="AO287" i="2"/>
  <c r="AQ287" i="2"/>
  <c r="AV287" i="2"/>
  <c r="C288" i="2"/>
  <c r="E288" i="2"/>
  <c r="G288" i="2"/>
  <c r="I288" i="2"/>
  <c r="M288" i="2"/>
  <c r="O288" i="2"/>
  <c r="Q288" i="2" s="1"/>
  <c r="P288" i="2"/>
  <c r="S288" i="2"/>
  <c r="U288" i="2"/>
  <c r="Y288" i="2" s="1"/>
  <c r="W288" i="2"/>
  <c r="X288" i="2"/>
  <c r="AK288" i="2"/>
  <c r="AO288" i="2" s="1"/>
  <c r="AM288" i="2"/>
  <c r="AN288" i="2"/>
  <c r="AQ288" i="2"/>
  <c r="AV288" i="2"/>
  <c r="C289" i="2"/>
  <c r="E289" i="2"/>
  <c r="G289" i="2"/>
  <c r="I289" i="2"/>
  <c r="M289" i="2"/>
  <c r="O289" i="2"/>
  <c r="P289" i="2"/>
  <c r="Q289" i="2"/>
  <c r="S289" i="2"/>
  <c r="U289" i="2"/>
  <c r="W289" i="2"/>
  <c r="Y289" i="2" s="1"/>
  <c r="X289" i="2"/>
  <c r="AK289" i="2"/>
  <c r="AM289" i="2"/>
  <c r="AO289" i="2" s="1"/>
  <c r="AN289" i="2"/>
  <c r="AQ289" i="2"/>
  <c r="AV289" i="2"/>
  <c r="C290" i="2"/>
  <c r="E290" i="2"/>
  <c r="G290" i="2"/>
  <c r="I290" i="2"/>
  <c r="M290" i="2"/>
  <c r="O290" i="2"/>
  <c r="P290" i="2"/>
  <c r="Q290" i="2"/>
  <c r="S290" i="2"/>
  <c r="U290" i="2"/>
  <c r="W290" i="2"/>
  <c r="X290" i="2"/>
  <c r="AV290" i="2" s="1"/>
  <c r="Y290" i="2"/>
  <c r="AK290" i="2"/>
  <c r="AM290" i="2"/>
  <c r="AN290" i="2"/>
  <c r="AO290" i="2"/>
  <c r="AQ290" i="2"/>
  <c r="C291" i="2"/>
  <c r="E291" i="2"/>
  <c r="G291" i="2"/>
  <c r="I291" i="2"/>
  <c r="M291" i="2"/>
  <c r="Q291" i="2" s="1"/>
  <c r="O291" i="2"/>
  <c r="P291" i="2"/>
  <c r="S291" i="2"/>
  <c r="U291" i="2"/>
  <c r="W291" i="2"/>
  <c r="X291" i="2"/>
  <c r="Y291" i="2"/>
  <c r="AK291" i="2"/>
  <c r="AM291" i="2"/>
  <c r="AN291" i="2"/>
  <c r="AO291" i="2"/>
  <c r="AQ291" i="2"/>
  <c r="AV291" i="2"/>
  <c r="C292" i="2"/>
  <c r="E292" i="2"/>
  <c r="G292" i="2"/>
  <c r="I292" i="2"/>
  <c r="M292" i="2"/>
  <c r="O292" i="2"/>
  <c r="Q292" i="2" s="1"/>
  <c r="P292" i="2"/>
  <c r="S292" i="2"/>
  <c r="U292" i="2"/>
  <c r="Y292" i="2" s="1"/>
  <c r="W292" i="2"/>
  <c r="X292" i="2"/>
  <c r="AK292" i="2"/>
  <c r="AO292" i="2" s="1"/>
  <c r="AM292" i="2"/>
  <c r="AN292" i="2"/>
  <c r="AQ292" i="2"/>
  <c r="AV292" i="2"/>
  <c r="C293" i="2"/>
  <c r="E293" i="2"/>
  <c r="G293" i="2"/>
  <c r="I293" i="2"/>
  <c r="M293" i="2"/>
  <c r="O293" i="2"/>
  <c r="P293" i="2"/>
  <c r="Q293" i="2"/>
  <c r="S293" i="2"/>
  <c r="U293" i="2"/>
  <c r="W293" i="2"/>
  <c r="Y293" i="2" s="1"/>
  <c r="X293" i="2"/>
  <c r="AK293" i="2"/>
  <c r="AM293" i="2"/>
  <c r="AO293" i="2" s="1"/>
  <c r="AN293" i="2"/>
  <c r="AQ293" i="2"/>
  <c r="AV293" i="2"/>
  <c r="C294" i="2"/>
  <c r="E294" i="2"/>
  <c r="G294" i="2"/>
  <c r="I294" i="2"/>
  <c r="M294" i="2"/>
  <c r="O294" i="2"/>
  <c r="P294" i="2"/>
  <c r="Q294" i="2"/>
  <c r="S294" i="2"/>
  <c r="U294" i="2"/>
  <c r="W294" i="2"/>
  <c r="X294" i="2"/>
  <c r="AV294" i="2" s="1"/>
  <c r="Y294" i="2"/>
  <c r="AK294" i="2"/>
  <c r="AM294" i="2"/>
  <c r="AN294" i="2"/>
  <c r="AO294" i="2"/>
  <c r="AQ294" i="2"/>
  <c r="C295" i="2"/>
  <c r="E295" i="2"/>
  <c r="G295" i="2"/>
  <c r="I295" i="2"/>
  <c r="M295" i="2"/>
  <c r="Q295" i="2" s="1"/>
  <c r="O295" i="2"/>
  <c r="P295" i="2"/>
  <c r="S295" i="2"/>
  <c r="U295" i="2"/>
  <c r="W295" i="2"/>
  <c r="X295" i="2"/>
  <c r="Y295" i="2"/>
  <c r="AK295" i="2"/>
  <c r="AM295" i="2"/>
  <c r="AN295" i="2"/>
  <c r="AO295" i="2"/>
  <c r="AQ295" i="2"/>
  <c r="AV295" i="2"/>
  <c r="C296" i="2"/>
  <c r="E296" i="2"/>
  <c r="G296" i="2"/>
  <c r="I296" i="2"/>
  <c r="M296" i="2"/>
  <c r="O296" i="2"/>
  <c r="Q296" i="2" s="1"/>
  <c r="P296" i="2"/>
  <c r="AV296" i="2" s="1"/>
  <c r="S296" i="2"/>
  <c r="U296" i="2"/>
  <c r="Y296" i="2" s="1"/>
  <c r="W296" i="2"/>
  <c r="X296" i="2"/>
  <c r="AK296" i="2"/>
  <c r="AO296" i="2" s="1"/>
  <c r="AM296" i="2"/>
  <c r="AN296" i="2"/>
  <c r="AQ296" i="2"/>
  <c r="AS296" i="2"/>
  <c r="C297" i="2"/>
  <c r="E297" i="2"/>
  <c r="G297" i="2"/>
  <c r="I297" i="2"/>
  <c r="M297" i="2"/>
  <c r="O297" i="2"/>
  <c r="Q297" i="2" s="1"/>
  <c r="P297" i="2"/>
  <c r="S297" i="2"/>
  <c r="U297" i="2"/>
  <c r="Y297" i="2" s="1"/>
  <c r="W297" i="2"/>
  <c r="X297" i="2"/>
  <c r="AK297" i="2"/>
  <c r="AO297" i="2" s="1"/>
  <c r="AM297" i="2"/>
  <c r="AN297" i="2"/>
  <c r="AQ297" i="2"/>
  <c r="AV297" i="2"/>
  <c r="C298" i="2"/>
  <c r="E298" i="2"/>
  <c r="G298" i="2"/>
  <c r="I298" i="2"/>
  <c r="M298" i="2"/>
  <c r="O298" i="2"/>
  <c r="P298" i="2"/>
  <c r="Q298" i="2"/>
  <c r="S298" i="2"/>
  <c r="U298" i="2"/>
  <c r="W298" i="2"/>
  <c r="Y298" i="2" s="1"/>
  <c r="X298" i="2"/>
  <c r="AK298" i="2"/>
  <c r="AM298" i="2"/>
  <c r="AO298" i="2" s="1"/>
  <c r="AN298" i="2"/>
  <c r="AQ298" i="2"/>
  <c r="AV298" i="2"/>
  <c r="C299" i="2"/>
  <c r="E299" i="2"/>
  <c r="G299" i="2"/>
  <c r="I299" i="2"/>
  <c r="M299" i="2"/>
  <c r="O299" i="2"/>
  <c r="P299" i="2"/>
  <c r="Q299" i="2"/>
  <c r="S299" i="2"/>
  <c r="U299" i="2"/>
  <c r="W299" i="2"/>
  <c r="X299" i="2"/>
  <c r="AV299" i="2" s="1"/>
  <c r="Y299" i="2"/>
  <c r="AK299" i="2"/>
  <c r="AM299" i="2"/>
  <c r="AN299" i="2"/>
  <c r="AO299" i="2"/>
  <c r="AQ299" i="2"/>
  <c r="C300" i="2"/>
  <c r="E300" i="2"/>
  <c r="G300" i="2"/>
  <c r="I300" i="2"/>
  <c r="M300" i="2"/>
  <c r="Q300" i="2" s="1"/>
  <c r="O300" i="2"/>
  <c r="P300" i="2"/>
  <c r="S300" i="2"/>
  <c r="U300" i="2"/>
  <c r="W300" i="2"/>
  <c r="X300" i="2"/>
  <c r="Y300" i="2"/>
  <c r="AK300" i="2"/>
  <c r="AM300" i="2"/>
  <c r="AN300" i="2"/>
  <c r="AO300" i="2"/>
  <c r="AQ300" i="2"/>
  <c r="AV300" i="2"/>
  <c r="C301" i="2"/>
  <c r="E301" i="2"/>
  <c r="G301" i="2"/>
  <c r="I301" i="2"/>
  <c r="M301" i="2"/>
  <c r="O301" i="2"/>
  <c r="Q301" i="2" s="1"/>
  <c r="P301" i="2"/>
  <c r="S301" i="2"/>
  <c r="U301" i="2"/>
  <c r="Y301" i="2" s="1"/>
  <c r="W301" i="2"/>
  <c r="X301" i="2"/>
  <c r="AK301" i="2"/>
  <c r="AO301" i="2" s="1"/>
  <c r="AM301" i="2"/>
  <c r="AN301" i="2"/>
  <c r="AQ301" i="2"/>
  <c r="AV301" i="2"/>
  <c r="C302" i="2"/>
  <c r="E302" i="2"/>
  <c r="G302" i="2"/>
  <c r="I302" i="2"/>
  <c r="M302" i="2"/>
  <c r="O302" i="2"/>
  <c r="P302" i="2"/>
  <c r="Q302" i="2"/>
  <c r="S302" i="2"/>
  <c r="U302" i="2"/>
  <c r="W302" i="2"/>
  <c r="Y302" i="2" s="1"/>
  <c r="X302" i="2"/>
  <c r="AK302" i="2"/>
  <c r="AM302" i="2"/>
  <c r="AO302" i="2" s="1"/>
  <c r="AN302" i="2"/>
  <c r="AQ302" i="2"/>
  <c r="AV302" i="2"/>
  <c r="C303" i="2"/>
  <c r="E303" i="2"/>
  <c r="G303" i="2"/>
  <c r="I303" i="2"/>
  <c r="K303" i="2"/>
  <c r="M303" i="2"/>
  <c r="O303" i="2"/>
  <c r="P303" i="2"/>
  <c r="Q303" i="2"/>
  <c r="S303" i="2"/>
  <c r="U303" i="2"/>
  <c r="W303" i="2"/>
  <c r="Y303" i="2" s="1"/>
  <c r="X303" i="2"/>
  <c r="AK303" i="2"/>
  <c r="AM303" i="2"/>
  <c r="AO303" i="2" s="1"/>
  <c r="AN303" i="2"/>
  <c r="AQ303" i="2"/>
  <c r="AV303" i="2"/>
  <c r="C304" i="2"/>
  <c r="E304" i="2"/>
  <c r="G304" i="2"/>
  <c r="I304" i="2"/>
  <c r="K304" i="2"/>
  <c r="M304" i="2"/>
  <c r="O304" i="2"/>
  <c r="P304" i="2"/>
  <c r="Q304" i="2"/>
  <c r="S304" i="2"/>
  <c r="U304" i="2"/>
  <c r="W304" i="2"/>
  <c r="Y304" i="2" s="1"/>
  <c r="X304" i="2"/>
  <c r="AK304" i="2"/>
  <c r="AM304" i="2"/>
  <c r="AO304" i="2" s="1"/>
  <c r="AN304" i="2"/>
  <c r="AQ304" i="2"/>
  <c r="AV304" i="2"/>
  <c r="C305" i="2"/>
  <c r="E305" i="2"/>
  <c r="G305" i="2"/>
  <c r="I305" i="2"/>
  <c r="K305" i="2"/>
  <c r="M305" i="2"/>
  <c r="O305" i="2"/>
  <c r="P305" i="2"/>
  <c r="Q305" i="2"/>
  <c r="S305" i="2"/>
  <c r="U305" i="2"/>
  <c r="W305" i="2"/>
  <c r="Y305" i="2" s="1"/>
  <c r="X305" i="2"/>
  <c r="AK305" i="2"/>
  <c r="AM305" i="2"/>
  <c r="AO305" i="2" s="1"/>
  <c r="AN305" i="2"/>
  <c r="AQ305" i="2"/>
  <c r="AV305" i="2"/>
  <c r="C306" i="2"/>
  <c r="E306" i="2"/>
  <c r="G306" i="2"/>
  <c r="I306" i="2"/>
  <c r="K306" i="2"/>
  <c r="M306" i="2"/>
  <c r="O306" i="2"/>
  <c r="P306" i="2"/>
  <c r="Q306" i="2"/>
  <c r="S306" i="2"/>
  <c r="U306" i="2"/>
  <c r="W306" i="2"/>
  <c r="Y306" i="2" s="1"/>
  <c r="X306" i="2"/>
  <c r="AK306" i="2"/>
  <c r="AM306" i="2"/>
  <c r="AO306" i="2" s="1"/>
  <c r="AN306" i="2"/>
  <c r="AQ306" i="2"/>
  <c r="AV306" i="2"/>
  <c r="C307" i="2"/>
  <c r="E307" i="2"/>
  <c r="G307" i="2"/>
  <c r="I307" i="2"/>
  <c r="K307" i="2"/>
  <c r="M307" i="2"/>
  <c r="O307" i="2"/>
  <c r="P307" i="2"/>
  <c r="AV307" i="2" s="1"/>
  <c r="Q307" i="2"/>
  <c r="S307" i="2"/>
  <c r="U307" i="2"/>
  <c r="W307" i="2"/>
  <c r="Y307" i="2" s="1"/>
  <c r="X307" i="2"/>
  <c r="AK307" i="2"/>
  <c r="AM307" i="2"/>
  <c r="AO307" i="2" s="1"/>
  <c r="AN307" i="2"/>
  <c r="AQ307" i="2"/>
  <c r="AS307" i="2"/>
  <c r="C308" i="2"/>
  <c r="E308" i="2"/>
  <c r="G308" i="2"/>
  <c r="I308" i="2"/>
  <c r="K308" i="2"/>
  <c r="M308" i="2"/>
  <c r="O308" i="2"/>
  <c r="Q308" i="2" s="1"/>
  <c r="P308" i="2"/>
  <c r="AV308" i="2" s="1"/>
  <c r="S308" i="2"/>
  <c r="U308" i="2"/>
  <c r="Y308" i="2" s="1"/>
  <c r="W308" i="2"/>
  <c r="X308" i="2"/>
  <c r="AK308" i="2"/>
  <c r="AO308" i="2" s="1"/>
  <c r="AM308" i="2"/>
  <c r="AN308" i="2"/>
  <c r="AQ308" i="2"/>
  <c r="AS308" i="2"/>
  <c r="C309" i="2"/>
  <c r="E309" i="2"/>
  <c r="G309" i="2"/>
  <c r="I309" i="2"/>
  <c r="K309" i="2"/>
  <c r="M309" i="2"/>
  <c r="Q309" i="2" s="1"/>
  <c r="O309" i="2"/>
  <c r="P309" i="2"/>
  <c r="AV309" i="2" s="1"/>
  <c r="S309" i="2"/>
  <c r="U309" i="2"/>
  <c r="W309" i="2"/>
  <c r="X309" i="2"/>
  <c r="Y309" i="2"/>
  <c r="AK309" i="2"/>
  <c r="AM309" i="2"/>
  <c r="AN309" i="2"/>
  <c r="AO309" i="2"/>
  <c r="AQ309" i="2"/>
  <c r="AS309" i="2"/>
  <c r="C310" i="2"/>
  <c r="E310" i="2"/>
  <c r="G310" i="2"/>
  <c r="I310" i="2"/>
  <c r="K310" i="2"/>
  <c r="M310" i="2"/>
  <c r="O310" i="2"/>
  <c r="P310" i="2"/>
  <c r="Q310" i="2"/>
  <c r="S310" i="2"/>
  <c r="U310" i="2"/>
  <c r="W310" i="2"/>
  <c r="X310" i="2"/>
  <c r="Y310" i="2"/>
  <c r="AK310" i="2"/>
  <c r="AM310" i="2"/>
  <c r="AN310" i="2"/>
  <c r="AO310" i="2"/>
  <c r="AQ310" i="2"/>
  <c r="AS310" i="2"/>
  <c r="AV310" i="2"/>
  <c r="C311" i="2"/>
  <c r="E311" i="2"/>
  <c r="G311" i="2"/>
  <c r="I311" i="2"/>
  <c r="K311" i="2"/>
  <c r="M311" i="2"/>
  <c r="O311" i="2"/>
  <c r="P311" i="2"/>
  <c r="Q311" i="2"/>
  <c r="S311" i="2"/>
  <c r="U311" i="2"/>
  <c r="W311" i="2"/>
  <c r="Y311" i="2" s="1"/>
  <c r="X311" i="2"/>
  <c r="AK311" i="2"/>
  <c r="AM311" i="2"/>
  <c r="AO311" i="2" s="1"/>
  <c r="AN311" i="2"/>
  <c r="AQ311" i="2"/>
  <c r="AV311" i="2"/>
  <c r="C312" i="2"/>
  <c r="E312" i="2"/>
  <c r="G312" i="2"/>
  <c r="I312" i="2"/>
  <c r="K312" i="2"/>
  <c r="M312" i="2"/>
  <c r="O312" i="2"/>
  <c r="P312" i="2"/>
  <c r="Q312" i="2"/>
  <c r="S312" i="2"/>
  <c r="U312" i="2"/>
  <c r="W312" i="2"/>
  <c r="Y312" i="2" s="1"/>
  <c r="X312" i="2"/>
  <c r="AK312" i="2"/>
  <c r="AM312" i="2"/>
  <c r="AO312" i="2" s="1"/>
  <c r="AN312" i="2"/>
  <c r="AQ312" i="2"/>
  <c r="AV312" i="2"/>
  <c r="C313" i="2"/>
  <c r="E313" i="2"/>
  <c r="G313" i="2"/>
  <c r="I313" i="2"/>
  <c r="K313" i="2"/>
  <c r="M313" i="2"/>
  <c r="O313" i="2"/>
  <c r="P313" i="2"/>
  <c r="Q313" i="2"/>
  <c r="S313" i="2"/>
  <c r="U313" i="2"/>
  <c r="W313" i="2"/>
  <c r="Y313" i="2" s="1"/>
  <c r="X313" i="2"/>
  <c r="AK313" i="2"/>
  <c r="AM313" i="2"/>
  <c r="AO313" i="2" s="1"/>
  <c r="AN313" i="2"/>
  <c r="AQ313" i="2"/>
  <c r="AV313" i="2"/>
  <c r="C314" i="2"/>
  <c r="E314" i="2"/>
  <c r="G314" i="2"/>
  <c r="I314" i="2"/>
  <c r="K314" i="2"/>
  <c r="M314" i="2"/>
  <c r="O314" i="2"/>
  <c r="P314" i="2"/>
  <c r="Q314" i="2"/>
  <c r="S314" i="2"/>
  <c r="U314" i="2"/>
  <c r="W314" i="2"/>
  <c r="Y314" i="2" s="1"/>
  <c r="X314" i="2"/>
  <c r="AK314" i="2"/>
  <c r="AM314" i="2"/>
  <c r="AO314" i="2" s="1"/>
  <c r="AN314" i="2"/>
  <c r="AQ314" i="2"/>
  <c r="AV314" i="2"/>
  <c r="C315" i="2"/>
  <c r="E315" i="2"/>
  <c r="G315" i="2"/>
  <c r="I315" i="2"/>
  <c r="K315" i="2"/>
  <c r="M315" i="2"/>
  <c r="O315" i="2"/>
  <c r="P315" i="2"/>
  <c r="Q315" i="2"/>
  <c r="S315" i="2"/>
  <c r="U315" i="2"/>
  <c r="W315" i="2"/>
  <c r="Y315" i="2" s="1"/>
  <c r="X315" i="2"/>
  <c r="AK315" i="2"/>
  <c r="AM315" i="2"/>
  <c r="AO315" i="2" s="1"/>
  <c r="AN315" i="2"/>
  <c r="AQ315" i="2"/>
  <c r="AV315" i="2"/>
  <c r="C316" i="2"/>
  <c r="E316" i="2"/>
  <c r="G316" i="2"/>
  <c r="I316" i="2"/>
  <c r="K316" i="2"/>
  <c r="M316" i="2"/>
  <c r="O316" i="2"/>
  <c r="P316" i="2"/>
  <c r="AV316" i="2" s="1"/>
  <c r="Q316" i="2"/>
  <c r="S316" i="2"/>
  <c r="U316" i="2"/>
  <c r="W316" i="2"/>
  <c r="Y316" i="2" s="1"/>
  <c r="X316" i="2"/>
  <c r="AK316" i="2"/>
  <c r="AM316" i="2"/>
  <c r="AO316" i="2" s="1"/>
  <c r="AN316" i="2"/>
  <c r="AQ316" i="2"/>
  <c r="AS316" i="2"/>
  <c r="C317" i="2"/>
  <c r="E317" i="2"/>
  <c r="G317" i="2"/>
  <c r="I317" i="2"/>
  <c r="K317" i="2"/>
  <c r="M317" i="2"/>
  <c r="O317" i="2"/>
  <c r="Q317" i="2" s="1"/>
  <c r="P317" i="2"/>
  <c r="AV317" i="2" s="1"/>
  <c r="S317" i="2"/>
  <c r="U317" i="2"/>
  <c r="Y317" i="2" s="1"/>
  <c r="W317" i="2"/>
  <c r="X317" i="2"/>
  <c r="AK317" i="2"/>
  <c r="AO317" i="2" s="1"/>
  <c r="AM317" i="2"/>
  <c r="AN317" i="2"/>
  <c r="AQ317" i="2"/>
  <c r="AS317" i="2"/>
  <c r="C318" i="2"/>
  <c r="E318" i="2"/>
  <c r="G318" i="2"/>
  <c r="I318" i="2"/>
  <c r="K318" i="2"/>
  <c r="M318" i="2"/>
  <c r="Q318" i="2" s="1"/>
  <c r="O318" i="2"/>
  <c r="P318" i="2"/>
  <c r="S318" i="2"/>
  <c r="U318" i="2"/>
  <c r="W318" i="2"/>
  <c r="X318" i="2"/>
  <c r="Y318" i="2"/>
  <c r="AK318" i="2"/>
  <c r="AM318" i="2"/>
  <c r="AN318" i="2"/>
  <c r="AO318" i="2"/>
  <c r="AQ318" i="2"/>
  <c r="AV318" i="2"/>
  <c r="C319" i="2"/>
  <c r="E319" i="2"/>
  <c r="G319" i="2"/>
  <c r="I319" i="2"/>
  <c r="K319" i="2"/>
  <c r="M319" i="2"/>
  <c r="Q319" i="2" s="1"/>
  <c r="O319" i="2"/>
  <c r="P319" i="2"/>
  <c r="S319" i="2"/>
  <c r="U319" i="2"/>
  <c r="W319" i="2"/>
  <c r="X319" i="2"/>
  <c r="Y319" i="2"/>
  <c r="AK319" i="2"/>
  <c r="AM319" i="2"/>
  <c r="AN319" i="2"/>
  <c r="AO319" i="2"/>
  <c r="AQ319" i="2"/>
  <c r="AV319" i="2"/>
  <c r="C320" i="2"/>
  <c r="E320" i="2"/>
  <c r="G320" i="2"/>
  <c r="I320" i="2"/>
  <c r="K320" i="2"/>
  <c r="M320" i="2"/>
  <c r="Q320" i="2" s="1"/>
  <c r="O320" i="2"/>
  <c r="P320" i="2"/>
  <c r="S320" i="2"/>
  <c r="U320" i="2"/>
  <c r="W320" i="2"/>
  <c r="X320" i="2"/>
  <c r="Y320" i="2"/>
  <c r="AK320" i="2"/>
  <c r="AM320" i="2"/>
  <c r="AN320" i="2"/>
  <c r="AO320" i="2"/>
  <c r="AQ320" i="2"/>
  <c r="AV320" i="2"/>
  <c r="C321" i="2"/>
  <c r="E321" i="2"/>
  <c r="G321" i="2"/>
  <c r="I321" i="2"/>
  <c r="K321" i="2"/>
  <c r="M321" i="2"/>
  <c r="Q321" i="2" s="1"/>
  <c r="O321" i="2"/>
  <c r="P321" i="2"/>
  <c r="S321" i="2"/>
  <c r="U321" i="2"/>
  <c r="W321" i="2"/>
  <c r="X321" i="2"/>
  <c r="Y321" i="2"/>
  <c r="AK321" i="2"/>
  <c r="AM321" i="2"/>
  <c r="AN321" i="2"/>
  <c r="AO321" i="2"/>
  <c r="AQ321" i="2"/>
  <c r="AV321" i="2"/>
  <c r="C322" i="2"/>
  <c r="E322" i="2"/>
  <c r="G322" i="2"/>
  <c r="I322" i="2"/>
  <c r="K322" i="2"/>
  <c r="M322" i="2"/>
  <c r="Q322" i="2" s="1"/>
  <c r="O322" i="2"/>
  <c r="P322" i="2"/>
  <c r="AV322" i="2" s="1"/>
  <c r="S322" i="2"/>
  <c r="U322" i="2"/>
  <c r="W322" i="2"/>
  <c r="X322" i="2"/>
  <c r="Y322" i="2"/>
  <c r="AK322" i="2"/>
  <c r="AM322" i="2"/>
  <c r="AN322" i="2"/>
  <c r="AO322" i="2"/>
  <c r="AQ322" i="2"/>
  <c r="AS322" i="2"/>
  <c r="C323" i="2"/>
  <c r="E323" i="2"/>
  <c r="G323" i="2"/>
  <c r="I323" i="2"/>
  <c r="K323" i="2"/>
  <c r="M323" i="2"/>
  <c r="O323" i="2"/>
  <c r="P323" i="2"/>
  <c r="Q323" i="2"/>
  <c r="S323" i="2"/>
  <c r="U323" i="2"/>
  <c r="W323" i="2"/>
  <c r="X323" i="2"/>
  <c r="AV323" i="2" s="1"/>
  <c r="Y323" i="2"/>
  <c r="AK323" i="2"/>
  <c r="AM323" i="2"/>
  <c r="AN323" i="2"/>
  <c r="AO323" i="2"/>
  <c r="AQ323" i="2"/>
  <c r="C324" i="2"/>
  <c r="E324" i="2"/>
  <c r="G324" i="2"/>
  <c r="I324" i="2"/>
  <c r="K324" i="2"/>
  <c r="M324" i="2"/>
  <c r="O324" i="2"/>
  <c r="P324" i="2"/>
  <c r="Q324" i="2"/>
  <c r="S324" i="2"/>
  <c r="U324" i="2"/>
  <c r="W324" i="2"/>
  <c r="X324" i="2"/>
  <c r="AV324" i="2" s="1"/>
  <c r="Y324" i="2"/>
  <c r="AK324" i="2"/>
  <c r="AM324" i="2"/>
  <c r="AN324" i="2"/>
  <c r="AO324" i="2"/>
  <c r="AQ324" i="2"/>
  <c r="C325" i="2"/>
  <c r="E325" i="2"/>
  <c r="G325" i="2"/>
  <c r="I325" i="2"/>
  <c r="K325" i="2"/>
  <c r="M325" i="2"/>
  <c r="O325" i="2"/>
  <c r="P325" i="2"/>
  <c r="Q325" i="2"/>
  <c r="S325" i="2"/>
  <c r="U325" i="2"/>
  <c r="W325" i="2"/>
  <c r="X325" i="2"/>
  <c r="AV325" i="2" s="1"/>
  <c r="Y325" i="2"/>
  <c r="AK325" i="2"/>
  <c r="AM325" i="2"/>
  <c r="AN325" i="2"/>
  <c r="AO325" i="2"/>
  <c r="AQ325" i="2"/>
  <c r="C326" i="2"/>
  <c r="E326" i="2"/>
  <c r="G326" i="2"/>
  <c r="I326" i="2"/>
  <c r="K326" i="2"/>
  <c r="M326" i="2"/>
  <c r="O326" i="2"/>
  <c r="P326" i="2"/>
  <c r="Q326" i="2"/>
  <c r="S326" i="2"/>
  <c r="U326" i="2"/>
  <c r="W326" i="2"/>
  <c r="X326" i="2"/>
  <c r="AV326" i="2" s="1"/>
  <c r="Y326" i="2"/>
  <c r="AK326" i="2"/>
  <c r="AM326" i="2"/>
  <c r="AN326" i="2"/>
  <c r="AO326" i="2"/>
  <c r="AS326" i="2"/>
  <c r="C327" i="2"/>
  <c r="E327" i="2"/>
  <c r="G327" i="2"/>
  <c r="I327" i="2"/>
  <c r="K327" i="2"/>
  <c r="M327" i="2"/>
  <c r="O327" i="2"/>
  <c r="P327" i="2"/>
  <c r="Q327" i="2"/>
  <c r="S327" i="2"/>
  <c r="U327" i="2"/>
  <c r="W327" i="2"/>
  <c r="X327" i="2"/>
  <c r="AV327" i="2" s="1"/>
  <c r="Y327" i="2"/>
  <c r="AK327" i="2"/>
  <c r="AM327" i="2"/>
  <c r="AN327" i="2"/>
  <c r="AO327" i="2"/>
  <c r="AS327" i="2"/>
  <c r="C328" i="2"/>
  <c r="E328" i="2"/>
  <c r="G328" i="2"/>
  <c r="I328" i="2"/>
  <c r="K328" i="2"/>
  <c r="M328" i="2"/>
  <c r="O328" i="2"/>
  <c r="P328" i="2"/>
  <c r="Q328" i="2"/>
  <c r="S328" i="2"/>
  <c r="W328" i="2"/>
  <c r="X328" i="2"/>
  <c r="Y328" i="2"/>
  <c r="AK328" i="2"/>
  <c r="AM328" i="2"/>
  <c r="AN328" i="2"/>
  <c r="AO328" i="2"/>
  <c r="AV328" i="2"/>
  <c r="C329" i="2"/>
  <c r="E329" i="2"/>
  <c r="G329" i="2"/>
  <c r="I329" i="2"/>
  <c r="K329" i="2"/>
  <c r="M329" i="2"/>
  <c r="O329" i="2"/>
  <c r="Q329" i="2" s="1"/>
  <c r="P329" i="2"/>
  <c r="AV329" i="2" s="1"/>
  <c r="S329" i="2"/>
  <c r="W329" i="2"/>
  <c r="Y329" i="2" s="1"/>
  <c r="X329" i="2"/>
  <c r="AK329" i="2"/>
  <c r="AM329" i="2"/>
  <c r="AO329" i="2" s="1"/>
  <c r="AN329" i="2"/>
  <c r="C330" i="2"/>
  <c r="E330" i="2"/>
  <c r="G330" i="2"/>
  <c r="I330" i="2"/>
  <c r="K330" i="2"/>
  <c r="M330" i="2"/>
  <c r="O330" i="2"/>
  <c r="P330" i="2"/>
  <c r="Q330" i="2"/>
  <c r="S330" i="2"/>
  <c r="W330" i="2"/>
  <c r="X330" i="2"/>
  <c r="Y330" i="2"/>
  <c r="AK330" i="2"/>
  <c r="AM330" i="2"/>
  <c r="AN330" i="2"/>
  <c r="AO330" i="2"/>
  <c r="AV330" i="2"/>
  <c r="C331" i="2"/>
  <c r="E331" i="2"/>
  <c r="G331" i="2"/>
  <c r="I331" i="2"/>
  <c r="K331" i="2"/>
  <c r="M331" i="2"/>
  <c r="O331" i="2"/>
  <c r="Q331" i="2" s="1"/>
  <c r="P331" i="2"/>
  <c r="AV331" i="2" s="1"/>
  <c r="S331" i="2"/>
  <c r="W331" i="2"/>
  <c r="Y331" i="2" s="1"/>
  <c r="X331" i="2"/>
  <c r="AK331" i="2"/>
  <c r="AM331" i="2"/>
  <c r="AO331" i="2" s="1"/>
  <c r="AN331" i="2"/>
  <c r="C332" i="2"/>
  <c r="E332" i="2"/>
  <c r="G332" i="2"/>
  <c r="I332" i="2"/>
  <c r="K332" i="2"/>
  <c r="M332" i="2"/>
  <c r="O332" i="2"/>
  <c r="P332" i="2"/>
  <c r="Q332" i="2"/>
  <c r="S332" i="2"/>
  <c r="W332" i="2"/>
  <c r="X332" i="2"/>
  <c r="Y332" i="2"/>
  <c r="AK332" i="2"/>
  <c r="AM332" i="2"/>
  <c r="AN332" i="2"/>
  <c r="AO332" i="2"/>
  <c r="AS332" i="2"/>
  <c r="AV332" i="2"/>
  <c r="C333" i="2"/>
  <c r="E333" i="2"/>
  <c r="G333" i="2"/>
  <c r="I333" i="2"/>
  <c r="K333" i="2"/>
  <c r="M333" i="2"/>
  <c r="Q333" i="2" s="1"/>
  <c r="O333" i="2"/>
  <c r="P333" i="2"/>
  <c r="S333" i="2"/>
  <c r="W333" i="2"/>
  <c r="Y333" i="2" s="1"/>
  <c r="X333" i="2"/>
  <c r="AK333" i="2"/>
  <c r="AO333" i="2" s="1"/>
  <c r="AM333" i="2"/>
  <c r="AN333" i="2"/>
  <c r="AS333" i="2"/>
  <c r="AV333" i="2"/>
  <c r="C334" i="2"/>
  <c r="E334" i="2"/>
  <c r="G334" i="2"/>
  <c r="I334" i="2"/>
  <c r="K334" i="2"/>
  <c r="M334" i="2"/>
  <c r="O334" i="2"/>
  <c r="Q334" i="2" s="1"/>
  <c r="P334" i="2"/>
  <c r="AV334" i="2" s="1"/>
  <c r="S334" i="2"/>
  <c r="W334" i="2"/>
  <c r="Y334" i="2" s="1"/>
  <c r="X334" i="2"/>
  <c r="AK334" i="2"/>
  <c r="AM334" i="2"/>
  <c r="AO334" i="2" s="1"/>
  <c r="AN334" i="2"/>
  <c r="C335" i="2"/>
  <c r="E335" i="2"/>
  <c r="G335" i="2"/>
  <c r="I335" i="2"/>
  <c r="K335" i="2"/>
  <c r="M335" i="2"/>
  <c r="O335" i="2"/>
  <c r="P335" i="2"/>
  <c r="Q335" i="2"/>
  <c r="S335" i="2"/>
  <c r="W335" i="2"/>
  <c r="X335" i="2"/>
  <c r="Y335" i="2"/>
  <c r="AK335" i="2"/>
  <c r="AM335" i="2"/>
  <c r="AN335" i="2"/>
  <c r="AO335" i="2"/>
  <c r="AV335" i="2"/>
  <c r="C336" i="2"/>
  <c r="E336" i="2"/>
  <c r="G336" i="2"/>
  <c r="I336" i="2"/>
  <c r="K336" i="2"/>
  <c r="M336" i="2"/>
  <c r="O336" i="2"/>
  <c r="Q336" i="2" s="1"/>
  <c r="P336" i="2"/>
  <c r="AV336" i="2" s="1"/>
  <c r="S336" i="2"/>
  <c r="W336" i="2"/>
  <c r="Y336" i="2" s="1"/>
  <c r="X336" i="2"/>
  <c r="AK336" i="2"/>
  <c r="AM336" i="2"/>
  <c r="AO336" i="2" s="1"/>
  <c r="AN336" i="2"/>
  <c r="C337" i="2"/>
  <c r="E337" i="2"/>
  <c r="G337" i="2"/>
  <c r="I337" i="2"/>
  <c r="K337" i="2"/>
  <c r="M337" i="2"/>
  <c r="O337" i="2"/>
  <c r="P337" i="2"/>
  <c r="Q337" i="2"/>
  <c r="S337" i="2"/>
  <c r="W337" i="2"/>
  <c r="X337" i="2"/>
  <c r="Y337" i="2"/>
  <c r="AK337" i="2"/>
  <c r="AM337" i="2"/>
  <c r="AN337" i="2"/>
  <c r="AO337" i="2"/>
  <c r="AV337" i="2"/>
  <c r="C338" i="2"/>
  <c r="E338" i="2"/>
  <c r="G338" i="2"/>
  <c r="I338" i="2"/>
  <c r="K338" i="2"/>
  <c r="M338" i="2"/>
  <c r="O338" i="2"/>
  <c r="Q338" i="2" s="1"/>
  <c r="P338" i="2"/>
  <c r="S338" i="2"/>
  <c r="W338" i="2"/>
  <c r="Y338" i="2" s="1"/>
  <c r="X338" i="2"/>
  <c r="AK338" i="2"/>
  <c r="AM338" i="2"/>
  <c r="AO338" i="2" s="1"/>
  <c r="AN338" i="2"/>
  <c r="AS338" i="2"/>
  <c r="AV338" i="2"/>
  <c r="C339" i="2"/>
  <c r="E339" i="2"/>
  <c r="G339" i="2"/>
  <c r="I339" i="2"/>
  <c r="K339" i="2"/>
  <c r="M339" i="2"/>
  <c r="O339" i="2"/>
  <c r="P339" i="2"/>
  <c r="AV339" i="2" s="1"/>
  <c r="Q339" i="2"/>
  <c r="S339" i="2"/>
  <c r="W339" i="2"/>
  <c r="X339" i="2"/>
  <c r="Y339" i="2"/>
  <c r="AK339" i="2"/>
  <c r="AM339" i="2"/>
  <c r="AN339" i="2"/>
  <c r="AO339" i="2"/>
  <c r="AS339" i="2"/>
  <c r="C340" i="2"/>
  <c r="E340" i="2"/>
  <c r="G340" i="2"/>
  <c r="I340" i="2"/>
  <c r="K340" i="2"/>
  <c r="M340" i="2"/>
  <c r="O340" i="2"/>
  <c r="P340" i="2"/>
  <c r="Q340" i="2"/>
  <c r="S340" i="2"/>
  <c r="W340" i="2"/>
  <c r="X340" i="2"/>
  <c r="Y340" i="2"/>
  <c r="AK340" i="2"/>
  <c r="AM340" i="2"/>
  <c r="AN340" i="2"/>
  <c r="AO340" i="2"/>
  <c r="AS340" i="2"/>
  <c r="AV340" i="2"/>
  <c r="C341" i="2"/>
  <c r="E341" i="2"/>
  <c r="G341" i="2"/>
  <c r="I341" i="2"/>
  <c r="K341" i="2"/>
  <c r="M341" i="2"/>
  <c r="Q341" i="2" s="1"/>
  <c r="O341" i="2"/>
  <c r="P341" i="2"/>
  <c r="S341" i="2"/>
  <c r="W341" i="2"/>
  <c r="Y341" i="2" s="1"/>
  <c r="X341" i="2"/>
  <c r="AK341" i="2"/>
  <c r="AO341" i="2" s="1"/>
  <c r="AM341" i="2"/>
  <c r="AN341" i="2"/>
  <c r="AS341" i="2"/>
  <c r="AV341" i="2"/>
  <c r="C342" i="2"/>
  <c r="E342" i="2"/>
  <c r="G342" i="2"/>
  <c r="I342" i="2"/>
  <c r="K342" i="2"/>
  <c r="M342" i="2"/>
  <c r="O342" i="2"/>
  <c r="Q342" i="2" s="1"/>
  <c r="P342" i="2"/>
  <c r="S342" i="2"/>
  <c r="W342" i="2"/>
  <c r="Y342" i="2" s="1"/>
  <c r="X342" i="2"/>
  <c r="AK342" i="2"/>
  <c r="AM342" i="2"/>
  <c r="AO342" i="2" s="1"/>
  <c r="AN342" i="2"/>
  <c r="AS342" i="2"/>
  <c r="AV342" i="2"/>
  <c r="C343" i="2"/>
  <c r="E343" i="2"/>
  <c r="G343" i="2"/>
  <c r="I343" i="2"/>
  <c r="K343" i="2"/>
  <c r="M343" i="2"/>
  <c r="O343" i="2"/>
  <c r="P343" i="2"/>
  <c r="AV343" i="2" s="1"/>
  <c r="Q343" i="2"/>
  <c r="S343" i="2"/>
  <c r="W343" i="2"/>
  <c r="X343" i="2"/>
  <c r="Y343" i="2"/>
  <c r="AK343" i="2"/>
  <c r="AM343" i="2"/>
  <c r="AN343" i="2"/>
  <c r="AO343" i="2"/>
  <c r="AS343" i="2"/>
  <c r="C344" i="2"/>
  <c r="E344" i="2"/>
  <c r="G344" i="2"/>
  <c r="I344" i="2"/>
  <c r="K344" i="2"/>
  <c r="M344" i="2"/>
  <c r="O344" i="2"/>
  <c r="P344" i="2"/>
  <c r="Q344" i="2"/>
  <c r="S344" i="2"/>
  <c r="W344" i="2"/>
  <c r="X344" i="2"/>
  <c r="Y344" i="2"/>
  <c r="AK344" i="2"/>
  <c r="AM344" i="2"/>
  <c r="AN344" i="2"/>
  <c r="AO344" i="2"/>
  <c r="AS344" i="2"/>
  <c r="AV344" i="2"/>
  <c r="C345" i="2"/>
  <c r="E345" i="2"/>
  <c r="G345" i="2"/>
  <c r="I345" i="2"/>
  <c r="K345" i="2"/>
  <c r="M345" i="2"/>
  <c r="Q345" i="2" s="1"/>
  <c r="O345" i="2"/>
  <c r="P345" i="2"/>
  <c r="S345" i="2"/>
  <c r="W345" i="2"/>
  <c r="Y345" i="2" s="1"/>
  <c r="X345" i="2"/>
  <c r="AK345" i="2"/>
  <c r="AO345" i="2" s="1"/>
  <c r="AM345" i="2"/>
  <c r="AN345" i="2"/>
  <c r="AS345" i="2"/>
  <c r="AV345" i="2"/>
  <c r="C346" i="2"/>
  <c r="E346" i="2"/>
  <c r="G346" i="2"/>
  <c r="I346" i="2"/>
  <c r="K346" i="2"/>
  <c r="M346" i="2"/>
  <c r="O346" i="2"/>
  <c r="Q346" i="2" s="1"/>
  <c r="P346" i="2"/>
  <c r="S346" i="2"/>
  <c r="W346" i="2"/>
  <c r="Y346" i="2" s="1"/>
  <c r="X346" i="2"/>
  <c r="AK346" i="2"/>
  <c r="AM346" i="2"/>
  <c r="AO346" i="2" s="1"/>
  <c r="AN346" i="2"/>
  <c r="AS346" i="2"/>
  <c r="AV346" i="2"/>
  <c r="C347" i="2"/>
  <c r="E347" i="2"/>
  <c r="G347" i="2"/>
  <c r="I347" i="2"/>
  <c r="K347" i="2"/>
  <c r="M347" i="2"/>
  <c r="O347" i="2"/>
  <c r="P347" i="2"/>
  <c r="AV347" i="2" s="1"/>
  <c r="Q347" i="2"/>
  <c r="S347" i="2"/>
  <c r="W347" i="2"/>
  <c r="X347" i="2"/>
  <c r="Y347" i="2"/>
  <c r="AK347" i="2"/>
  <c r="AM347" i="2"/>
  <c r="AN347" i="2"/>
  <c r="AO347" i="2"/>
  <c r="AS347" i="2"/>
  <c r="C348" i="2"/>
  <c r="E348" i="2"/>
  <c r="G348" i="2"/>
  <c r="I348" i="2"/>
  <c r="K348" i="2"/>
  <c r="M348" i="2"/>
  <c r="O348" i="2"/>
  <c r="P348" i="2"/>
  <c r="Q348" i="2"/>
  <c r="S348" i="2"/>
  <c r="W348" i="2"/>
  <c r="X348" i="2"/>
  <c r="Y348" i="2"/>
  <c r="AK348" i="2"/>
  <c r="AM348" i="2"/>
  <c r="AN348" i="2"/>
  <c r="AO348" i="2"/>
  <c r="AS348" i="2"/>
  <c r="AV348" i="2"/>
  <c r="C349" i="2"/>
  <c r="E349" i="2"/>
  <c r="G349" i="2"/>
  <c r="I349" i="2"/>
  <c r="K349" i="2"/>
  <c r="M349" i="2"/>
  <c r="Q349" i="2" s="1"/>
  <c r="O349" i="2"/>
  <c r="P349" i="2"/>
  <c r="S349" i="2"/>
  <c r="W349" i="2"/>
  <c r="Y349" i="2" s="1"/>
  <c r="X349" i="2"/>
  <c r="AK349" i="2"/>
  <c r="AO349" i="2" s="1"/>
  <c r="AM349" i="2"/>
  <c r="AN349" i="2"/>
  <c r="AS349" i="2"/>
  <c r="AV349" i="2"/>
  <c r="C350" i="2"/>
  <c r="E350" i="2"/>
  <c r="G350" i="2"/>
  <c r="I350" i="2"/>
  <c r="K350" i="2"/>
  <c r="M350" i="2"/>
  <c r="O350" i="2"/>
  <c r="Q350" i="2" s="1"/>
  <c r="P350" i="2"/>
  <c r="S350" i="2"/>
  <c r="W350" i="2"/>
  <c r="Y350" i="2" s="1"/>
  <c r="X350" i="2"/>
  <c r="AK350" i="2"/>
  <c r="AM350" i="2"/>
  <c r="AO350" i="2" s="1"/>
  <c r="AN350" i="2"/>
  <c r="AS350" i="2"/>
  <c r="AV350" i="2"/>
  <c r="C351" i="2"/>
  <c r="E351" i="2"/>
  <c r="G351" i="2"/>
  <c r="I351" i="2"/>
  <c r="K351" i="2"/>
  <c r="M351" i="2"/>
  <c r="O351" i="2"/>
  <c r="P351" i="2"/>
  <c r="AV351" i="2" s="1"/>
  <c r="Q351" i="2"/>
  <c r="S351" i="2"/>
  <c r="W351" i="2"/>
  <c r="X351" i="2"/>
  <c r="Y351" i="2"/>
  <c r="AK351" i="2"/>
  <c r="AM351" i="2"/>
  <c r="AN351" i="2"/>
  <c r="AO351" i="2"/>
  <c r="AS351" i="2"/>
  <c r="C352" i="2"/>
  <c r="E352" i="2"/>
  <c r="G352" i="2"/>
  <c r="I352" i="2"/>
  <c r="K352" i="2"/>
  <c r="M352" i="2"/>
  <c r="O352" i="2"/>
  <c r="P352" i="2"/>
  <c r="Q352" i="2"/>
  <c r="S352" i="2"/>
  <c r="W352" i="2"/>
  <c r="X352" i="2"/>
  <c r="Y352" i="2"/>
  <c r="AK352" i="2"/>
  <c r="AM352" i="2"/>
  <c r="AN352" i="2"/>
  <c r="AO352" i="2"/>
  <c r="AS352" i="2"/>
  <c r="AV352" i="2"/>
  <c r="C353" i="2"/>
  <c r="E353" i="2"/>
  <c r="G353" i="2"/>
  <c r="I353" i="2"/>
  <c r="K353" i="2"/>
  <c r="M353" i="2"/>
  <c r="Q353" i="2" s="1"/>
  <c r="O353" i="2"/>
  <c r="P353" i="2"/>
  <c r="S353" i="2"/>
  <c r="W353" i="2"/>
  <c r="Y353" i="2" s="1"/>
  <c r="X353" i="2"/>
  <c r="AK353" i="2"/>
  <c r="AO353" i="2" s="1"/>
  <c r="AM353" i="2"/>
  <c r="AN353" i="2"/>
  <c r="AS353" i="2"/>
  <c r="AV353" i="2"/>
  <c r="C354" i="2"/>
  <c r="E354" i="2"/>
  <c r="G354" i="2"/>
  <c r="I354" i="2"/>
  <c r="K354" i="2"/>
  <c r="M354" i="2"/>
  <c r="O354" i="2"/>
  <c r="Q354" i="2" s="1"/>
  <c r="P354" i="2"/>
  <c r="S354" i="2"/>
  <c r="W354" i="2"/>
  <c r="Y354" i="2" s="1"/>
  <c r="X354" i="2"/>
  <c r="AK354" i="2"/>
  <c r="AM354" i="2"/>
  <c r="AO354" i="2" s="1"/>
  <c r="AN354" i="2"/>
  <c r="AS354" i="2"/>
  <c r="AV354" i="2"/>
  <c r="C355" i="2"/>
  <c r="E355" i="2"/>
  <c r="G355" i="2"/>
  <c r="I355" i="2"/>
  <c r="K355" i="2"/>
  <c r="M355" i="2"/>
  <c r="O355" i="2"/>
  <c r="P355" i="2"/>
  <c r="AV355" i="2" s="1"/>
  <c r="Q355" i="2"/>
  <c r="S355" i="2"/>
  <c r="W355" i="2"/>
  <c r="X355" i="2"/>
  <c r="Y355" i="2"/>
  <c r="AK355" i="2"/>
  <c r="AM355" i="2"/>
  <c r="AN355" i="2"/>
  <c r="AO355" i="2"/>
  <c r="AS355" i="2"/>
  <c r="C356" i="2"/>
  <c r="E356" i="2"/>
  <c r="G356" i="2"/>
  <c r="I356" i="2"/>
  <c r="K356" i="2"/>
  <c r="M356" i="2"/>
  <c r="O356" i="2"/>
  <c r="P356" i="2"/>
  <c r="Q356" i="2"/>
  <c r="S356" i="2"/>
  <c r="W356" i="2"/>
  <c r="X356" i="2"/>
  <c r="Y356" i="2"/>
  <c r="AK356" i="2"/>
  <c r="AM356" i="2"/>
  <c r="AN356" i="2"/>
  <c r="AO356" i="2"/>
  <c r="AS356" i="2"/>
  <c r="AV356" i="2"/>
  <c r="C357" i="2"/>
  <c r="E357" i="2"/>
  <c r="G357" i="2"/>
  <c r="I357" i="2"/>
  <c r="K357" i="2"/>
  <c r="M357" i="2"/>
  <c r="Q357" i="2" s="1"/>
  <c r="O357" i="2"/>
  <c r="P357" i="2"/>
  <c r="S357" i="2"/>
  <c r="W357" i="2"/>
  <c r="Y357" i="2" s="1"/>
  <c r="X357" i="2"/>
  <c r="AK357" i="2"/>
  <c r="AO357" i="2" s="1"/>
  <c r="AM357" i="2"/>
  <c r="AN357" i="2"/>
  <c r="AS357" i="2"/>
  <c r="AV357" i="2"/>
  <c r="C358" i="2"/>
  <c r="E358" i="2"/>
  <c r="G358" i="2"/>
  <c r="I358" i="2"/>
  <c r="K358" i="2"/>
  <c r="M358" i="2"/>
  <c r="O358" i="2"/>
  <c r="Q358" i="2" s="1"/>
  <c r="P358" i="2"/>
  <c r="S358" i="2"/>
  <c r="W358" i="2"/>
  <c r="Y358" i="2" s="1"/>
  <c r="X358" i="2"/>
  <c r="AK358" i="2"/>
  <c r="AM358" i="2"/>
  <c r="AO358" i="2" s="1"/>
  <c r="AN358" i="2"/>
  <c r="AS358" i="2"/>
  <c r="AV358" i="2"/>
  <c r="C359" i="2"/>
  <c r="E359" i="2"/>
  <c r="G359" i="2"/>
  <c r="I359" i="2"/>
  <c r="K359" i="2"/>
  <c r="M359" i="2"/>
  <c r="O359" i="2"/>
  <c r="P359" i="2"/>
  <c r="AV359" i="2" s="1"/>
  <c r="Q359" i="2"/>
  <c r="S359" i="2"/>
  <c r="W359" i="2"/>
  <c r="X359" i="2"/>
  <c r="Y359" i="2"/>
  <c r="AK359" i="2"/>
  <c r="AM359" i="2"/>
  <c r="AN359" i="2"/>
  <c r="AO359" i="2"/>
  <c r="AS359" i="2"/>
  <c r="C360" i="2"/>
  <c r="E360" i="2"/>
  <c r="G360" i="2"/>
  <c r="I360" i="2"/>
  <c r="K360" i="2"/>
  <c r="M360" i="2"/>
  <c r="O360" i="2"/>
  <c r="P360" i="2"/>
  <c r="Q360" i="2"/>
  <c r="S360" i="2"/>
  <c r="W360" i="2"/>
  <c r="X360" i="2"/>
  <c r="Y360" i="2"/>
  <c r="AK360" i="2"/>
  <c r="AM360" i="2"/>
  <c r="AN360" i="2"/>
  <c r="AO360" i="2"/>
  <c r="AS360" i="2"/>
  <c r="AV360" i="2"/>
  <c r="C361" i="2"/>
  <c r="E361" i="2"/>
  <c r="G361" i="2"/>
  <c r="I361" i="2"/>
  <c r="K361" i="2"/>
  <c r="M361" i="2"/>
  <c r="Q361" i="2" s="1"/>
  <c r="O361" i="2"/>
  <c r="P361" i="2"/>
  <c r="S361" i="2"/>
  <c r="W361" i="2"/>
  <c r="Y361" i="2" s="1"/>
  <c r="X361" i="2"/>
  <c r="AK361" i="2"/>
  <c r="AO361" i="2" s="1"/>
  <c r="AM361" i="2"/>
  <c r="AN361" i="2"/>
  <c r="AS361" i="2"/>
  <c r="AV361" i="2"/>
  <c r="C362" i="2"/>
  <c r="E362" i="2"/>
  <c r="G362" i="2"/>
  <c r="I362" i="2"/>
  <c r="K362" i="2"/>
  <c r="M362" i="2"/>
  <c r="O362" i="2"/>
  <c r="Q362" i="2" s="1"/>
  <c r="P362" i="2"/>
  <c r="S362" i="2"/>
  <c r="W362" i="2"/>
  <c r="Y362" i="2" s="1"/>
  <c r="X362" i="2"/>
  <c r="AK362" i="2"/>
  <c r="AM362" i="2"/>
  <c r="AO362" i="2" s="1"/>
  <c r="AN362" i="2"/>
  <c r="AS362" i="2"/>
  <c r="AV362" i="2"/>
  <c r="C363" i="2"/>
  <c r="E363" i="2"/>
  <c r="G363" i="2"/>
  <c r="I363" i="2"/>
  <c r="K363" i="2"/>
  <c r="M363" i="2"/>
  <c r="O363" i="2"/>
  <c r="P363" i="2"/>
  <c r="AV363" i="2" s="1"/>
  <c r="Q363" i="2"/>
  <c r="S363" i="2"/>
  <c r="W363" i="2"/>
  <c r="X363" i="2"/>
  <c r="Y363" i="2"/>
  <c r="AK363" i="2"/>
  <c r="AM363" i="2"/>
  <c r="AN363" i="2"/>
  <c r="AO363" i="2"/>
  <c r="AS363" i="2"/>
  <c r="C364" i="2"/>
  <c r="E364" i="2"/>
  <c r="G364" i="2"/>
  <c r="I364" i="2"/>
  <c r="K364" i="2"/>
  <c r="M364" i="2"/>
  <c r="O364" i="2"/>
  <c r="P364" i="2"/>
  <c r="Q364" i="2"/>
  <c r="S364" i="2"/>
  <c r="W364" i="2"/>
  <c r="X364" i="2"/>
  <c r="Y364" i="2"/>
  <c r="AK364" i="2"/>
  <c r="AM364" i="2"/>
  <c r="AN364" i="2"/>
  <c r="AO364" i="2"/>
  <c r="AS364" i="2"/>
  <c r="AV364" i="2"/>
  <c r="C365" i="2"/>
  <c r="E365" i="2"/>
  <c r="G365" i="2"/>
  <c r="I365" i="2"/>
  <c r="K365" i="2"/>
  <c r="M365" i="2"/>
  <c r="Q365" i="2" s="1"/>
  <c r="O365" i="2"/>
  <c r="P365" i="2"/>
  <c r="S365" i="2"/>
  <c r="W365" i="2"/>
  <c r="Y365" i="2" s="1"/>
  <c r="X365" i="2"/>
  <c r="AK365" i="2"/>
  <c r="AO365" i="2" s="1"/>
  <c r="AM365" i="2"/>
  <c r="AN365" i="2"/>
  <c r="AS365" i="2"/>
  <c r="AV365" i="2"/>
  <c r="C366" i="2"/>
  <c r="E366" i="2"/>
  <c r="G366" i="2"/>
  <c r="I366" i="2"/>
  <c r="K366" i="2"/>
  <c r="M366" i="2"/>
  <c r="O366" i="2"/>
  <c r="Q366" i="2" s="1"/>
  <c r="P366" i="2"/>
  <c r="S366" i="2"/>
  <c r="W366" i="2"/>
  <c r="Y366" i="2" s="1"/>
  <c r="X366" i="2"/>
  <c r="AK366" i="2"/>
  <c r="AM366" i="2"/>
  <c r="AO366" i="2" s="1"/>
  <c r="AN366" i="2"/>
  <c r="AS366" i="2"/>
  <c r="AV366" i="2"/>
  <c r="C367" i="2"/>
  <c r="E367" i="2"/>
  <c r="G367" i="2"/>
  <c r="I367" i="2"/>
  <c r="K367" i="2"/>
  <c r="M367" i="2"/>
  <c r="O367" i="2"/>
  <c r="P367" i="2"/>
  <c r="AV367" i="2" s="1"/>
  <c r="Q367" i="2"/>
  <c r="S367" i="2"/>
  <c r="W367" i="2"/>
  <c r="X367" i="2"/>
  <c r="Y367" i="2"/>
  <c r="AK367" i="2"/>
  <c r="AM367" i="2"/>
  <c r="AN367" i="2"/>
  <c r="AO367" i="2"/>
  <c r="AS367" i="2"/>
  <c r="C368" i="2"/>
  <c r="E368" i="2"/>
  <c r="G368" i="2"/>
  <c r="I368" i="2"/>
  <c r="K368" i="2"/>
  <c r="M368" i="2"/>
  <c r="O368" i="2"/>
  <c r="P368" i="2"/>
  <c r="Q368" i="2"/>
  <c r="S368" i="2"/>
  <c r="W368" i="2"/>
  <c r="X368" i="2"/>
  <c r="Y368" i="2"/>
  <c r="AK368" i="2"/>
  <c r="AM368" i="2"/>
  <c r="AN368" i="2"/>
  <c r="AO368" i="2"/>
  <c r="AS368" i="2"/>
  <c r="AV368" i="2"/>
  <c r="C369" i="2"/>
  <c r="E369" i="2"/>
  <c r="G369" i="2"/>
  <c r="I369" i="2"/>
  <c r="K369" i="2"/>
  <c r="M369" i="2"/>
  <c r="Q369" i="2" s="1"/>
  <c r="O369" i="2"/>
  <c r="P369" i="2"/>
  <c r="S369" i="2"/>
  <c r="W369" i="2"/>
  <c r="Y369" i="2" s="1"/>
  <c r="X369" i="2"/>
  <c r="AK369" i="2"/>
  <c r="AO369" i="2" s="1"/>
  <c r="AM369" i="2"/>
  <c r="AN369" i="2"/>
  <c r="AS369" i="2"/>
  <c r="AV369" i="2"/>
  <c r="C370" i="2"/>
  <c r="E370" i="2"/>
  <c r="G370" i="2"/>
  <c r="I370" i="2"/>
  <c r="K370" i="2"/>
  <c r="M370" i="2"/>
  <c r="O370" i="2"/>
  <c r="Q370" i="2" s="1"/>
  <c r="P370" i="2"/>
  <c r="S370" i="2"/>
  <c r="W370" i="2"/>
  <c r="Y370" i="2" s="1"/>
  <c r="X370" i="2"/>
  <c r="AK370" i="2"/>
  <c r="AM370" i="2"/>
  <c r="AO370" i="2" s="1"/>
  <c r="AN370" i="2"/>
  <c r="AS370" i="2"/>
  <c r="AV370" i="2"/>
  <c r="C371" i="2"/>
  <c r="E371" i="2"/>
  <c r="G371" i="2"/>
  <c r="I371" i="2"/>
  <c r="K371" i="2"/>
  <c r="M371" i="2"/>
  <c r="O371" i="2"/>
  <c r="P371" i="2"/>
  <c r="AV371" i="2" s="1"/>
  <c r="Q371" i="2"/>
  <c r="S371" i="2"/>
  <c r="W371" i="2"/>
  <c r="X371" i="2"/>
  <c r="Y371" i="2"/>
  <c r="AK371" i="2"/>
  <c r="AM371" i="2"/>
  <c r="AN371" i="2"/>
  <c r="AO371" i="2"/>
  <c r="AS371" i="2"/>
  <c r="C372" i="2"/>
  <c r="E372" i="2"/>
  <c r="G372" i="2"/>
  <c r="I372" i="2"/>
  <c r="K372" i="2"/>
  <c r="M372" i="2"/>
  <c r="O372" i="2"/>
  <c r="P372" i="2"/>
  <c r="Q372" i="2"/>
  <c r="S372" i="2"/>
  <c r="W372" i="2"/>
  <c r="X372" i="2"/>
  <c r="Y372" i="2"/>
  <c r="AK372" i="2"/>
  <c r="AM372" i="2"/>
  <c r="AN372" i="2"/>
  <c r="AO372" i="2"/>
  <c r="AS372" i="2"/>
  <c r="AV372" i="2"/>
  <c r="C373" i="2"/>
  <c r="E373" i="2"/>
  <c r="G373" i="2"/>
  <c r="I373" i="2"/>
  <c r="K373" i="2"/>
  <c r="M373" i="2"/>
  <c r="Q373" i="2" s="1"/>
  <c r="O373" i="2"/>
  <c r="P373" i="2"/>
  <c r="S373" i="2"/>
  <c r="W373" i="2"/>
  <c r="Y373" i="2" s="1"/>
  <c r="X373" i="2"/>
  <c r="AK373" i="2"/>
  <c r="AO373" i="2" s="1"/>
  <c r="AM373" i="2"/>
  <c r="AN373" i="2"/>
  <c r="AS373" i="2"/>
  <c r="AV373" i="2"/>
  <c r="C374" i="2"/>
  <c r="E374" i="2"/>
  <c r="G374" i="2"/>
  <c r="I374" i="2"/>
  <c r="K374" i="2"/>
  <c r="M374" i="2"/>
  <c r="O374" i="2"/>
  <c r="Q374" i="2" s="1"/>
  <c r="P374" i="2"/>
  <c r="S374" i="2"/>
  <c r="W374" i="2"/>
  <c r="Y374" i="2" s="1"/>
  <c r="X374" i="2"/>
  <c r="AK374" i="2"/>
  <c r="AM374" i="2"/>
  <c r="AO374" i="2" s="1"/>
  <c r="AN374" i="2"/>
  <c r="AS374" i="2"/>
  <c r="AV374" i="2"/>
  <c r="C375" i="2"/>
  <c r="E375" i="2"/>
  <c r="G375" i="2"/>
  <c r="I375" i="2"/>
  <c r="K375" i="2"/>
  <c r="M375" i="2"/>
  <c r="O375" i="2"/>
  <c r="P375" i="2"/>
  <c r="AV375" i="2" s="1"/>
  <c r="Q375" i="2"/>
  <c r="S375" i="2"/>
  <c r="W375" i="2"/>
  <c r="X375" i="2"/>
  <c r="Y375" i="2"/>
  <c r="AK375" i="2"/>
  <c r="AM375" i="2"/>
  <c r="AN375" i="2"/>
  <c r="AO375" i="2"/>
  <c r="C376" i="2"/>
  <c r="E376" i="2"/>
  <c r="G376" i="2"/>
  <c r="I376" i="2"/>
  <c r="K376" i="2"/>
  <c r="M376" i="2"/>
  <c r="Q376" i="2" s="1"/>
  <c r="O376" i="2"/>
  <c r="P376" i="2"/>
  <c r="S376" i="2"/>
  <c r="W376" i="2"/>
  <c r="Y376" i="2" s="1"/>
  <c r="X376" i="2"/>
  <c r="AK376" i="2"/>
  <c r="AO376" i="2" s="1"/>
  <c r="AM376" i="2"/>
  <c r="AN376" i="2"/>
  <c r="AV376" i="2"/>
  <c r="C377" i="2"/>
  <c r="E377" i="2"/>
  <c r="G377" i="2"/>
  <c r="I377" i="2"/>
  <c r="K377" i="2"/>
  <c r="M377" i="2"/>
  <c r="O377" i="2"/>
  <c r="P377" i="2"/>
  <c r="AV377" i="2" s="1"/>
  <c r="Q377" i="2"/>
  <c r="S377" i="2"/>
  <c r="W377" i="2"/>
  <c r="X377" i="2"/>
  <c r="Y377" i="2"/>
  <c r="AK377" i="2"/>
  <c r="AM377" i="2"/>
  <c r="AN377" i="2"/>
  <c r="AO377" i="2"/>
  <c r="AS377" i="2"/>
  <c r="C378" i="2"/>
  <c r="E378" i="2"/>
  <c r="G378" i="2"/>
  <c r="I378" i="2"/>
  <c r="K378" i="2"/>
  <c r="M378" i="2"/>
  <c r="O378" i="2"/>
  <c r="P378" i="2"/>
  <c r="Q378" i="2"/>
  <c r="S378" i="2"/>
  <c r="W378" i="2"/>
  <c r="X378" i="2"/>
  <c r="Y378" i="2"/>
  <c r="AK378" i="2"/>
  <c r="AM378" i="2"/>
  <c r="AN378" i="2"/>
  <c r="AO378" i="2"/>
  <c r="AS378" i="2"/>
  <c r="AV378" i="2"/>
  <c r="C379" i="2"/>
  <c r="E379" i="2"/>
  <c r="G379" i="2"/>
  <c r="I379" i="2"/>
  <c r="K379" i="2"/>
  <c r="M379" i="2"/>
  <c r="Q379" i="2" s="1"/>
  <c r="O379" i="2"/>
  <c r="P379" i="2"/>
  <c r="S379" i="2"/>
  <c r="W379" i="2"/>
  <c r="Y379" i="2" s="1"/>
  <c r="X379" i="2"/>
  <c r="AK379" i="2"/>
  <c r="AO379" i="2" s="1"/>
  <c r="AM379" i="2"/>
  <c r="AN379" i="2"/>
  <c r="AS379" i="2"/>
  <c r="AV379" i="2"/>
  <c r="C380" i="2"/>
  <c r="E380" i="2"/>
  <c r="G380" i="2"/>
  <c r="I380" i="2"/>
  <c r="K380" i="2"/>
  <c r="M380" i="2"/>
  <c r="O380" i="2"/>
  <c r="Q380" i="2" s="1"/>
  <c r="P380" i="2"/>
  <c r="S380" i="2"/>
  <c r="W380" i="2"/>
  <c r="Y380" i="2" s="1"/>
  <c r="X380" i="2"/>
  <c r="AK380" i="2"/>
  <c r="AM380" i="2"/>
  <c r="AO380" i="2" s="1"/>
  <c r="AN380" i="2"/>
  <c r="AS380" i="2"/>
  <c r="AV380" i="2"/>
  <c r="C381" i="2"/>
  <c r="E381" i="2"/>
  <c r="G381" i="2"/>
  <c r="I381" i="2"/>
  <c r="K381" i="2"/>
  <c r="M381" i="2"/>
  <c r="O381" i="2"/>
  <c r="P381" i="2"/>
  <c r="Q381" i="2"/>
  <c r="S381" i="2"/>
  <c r="W381" i="2"/>
  <c r="X381" i="2"/>
  <c r="Y381" i="2"/>
  <c r="AK381" i="2"/>
  <c r="AM381" i="2"/>
  <c r="AN381" i="2"/>
  <c r="AO381" i="2"/>
  <c r="AS381" i="2"/>
  <c r="C382" i="2"/>
  <c r="E382" i="2"/>
  <c r="G382" i="2"/>
  <c r="I382" i="2"/>
  <c r="K382" i="2"/>
  <c r="M382" i="2"/>
  <c r="O382" i="2"/>
  <c r="P382" i="2"/>
  <c r="Q382" i="2"/>
  <c r="S382" i="2"/>
  <c r="W382" i="2"/>
  <c r="X382" i="2"/>
  <c r="Y382" i="2"/>
  <c r="AK382" i="2"/>
  <c r="AM382" i="2"/>
  <c r="AN382" i="2"/>
  <c r="AO382" i="2"/>
  <c r="AS382" i="2"/>
  <c r="AV382" i="2"/>
  <c r="C383" i="2"/>
  <c r="E383" i="2"/>
  <c r="G383" i="2"/>
  <c r="I383" i="2"/>
  <c r="K383" i="2"/>
  <c r="M383" i="2"/>
  <c r="Q383" i="2" s="1"/>
  <c r="O383" i="2"/>
  <c r="P383" i="2"/>
  <c r="S383" i="2"/>
  <c r="W383" i="2"/>
  <c r="Y383" i="2" s="1"/>
  <c r="X383" i="2"/>
  <c r="AI383" i="2"/>
  <c r="AK383" i="2"/>
  <c r="AM383" i="2"/>
  <c r="AN383" i="2"/>
  <c r="AO383" i="2"/>
  <c r="AS383" i="2"/>
  <c r="AV383" i="2"/>
  <c r="C384" i="2"/>
  <c r="E384" i="2"/>
  <c r="G384" i="2"/>
  <c r="I384" i="2"/>
  <c r="K384" i="2"/>
  <c r="M384" i="2"/>
  <c r="Q384" i="2" s="1"/>
  <c r="O384" i="2"/>
  <c r="P384" i="2"/>
  <c r="S384" i="2"/>
  <c r="W384" i="2"/>
  <c r="Y384" i="2" s="1"/>
  <c r="X384" i="2"/>
  <c r="AI384" i="2"/>
  <c r="AK384" i="2"/>
  <c r="AM384" i="2"/>
  <c r="AN384" i="2"/>
  <c r="AO384" i="2"/>
  <c r="AS384" i="2"/>
  <c r="AV384" i="2"/>
  <c r="C385" i="2"/>
  <c r="E385" i="2"/>
  <c r="G385" i="2"/>
  <c r="I385" i="2"/>
  <c r="K385" i="2"/>
  <c r="M385" i="2"/>
  <c r="Q385" i="2" s="1"/>
  <c r="O385" i="2"/>
  <c r="P385" i="2"/>
  <c r="S385" i="2"/>
  <c r="W385" i="2"/>
  <c r="Y385" i="2" s="1"/>
  <c r="X385" i="2"/>
  <c r="AI385" i="2"/>
  <c r="AK385" i="2"/>
  <c r="AM385" i="2"/>
  <c r="AN385" i="2"/>
  <c r="AO385" i="2"/>
  <c r="AS385" i="2"/>
  <c r="AV385" i="2"/>
  <c r="C386" i="2"/>
  <c r="E386" i="2"/>
  <c r="G386" i="2"/>
  <c r="I386" i="2"/>
  <c r="K386" i="2"/>
  <c r="M386" i="2"/>
  <c r="Q386" i="2" s="1"/>
  <c r="O386" i="2"/>
  <c r="P386" i="2"/>
  <c r="S386" i="2"/>
  <c r="W386" i="2"/>
  <c r="Y386" i="2" s="1"/>
  <c r="X386" i="2"/>
  <c r="AI386" i="2"/>
  <c r="AK386" i="2"/>
  <c r="AM386" i="2"/>
  <c r="AN386" i="2"/>
  <c r="AO386" i="2"/>
  <c r="AS386" i="2"/>
  <c r="AV386" i="2"/>
  <c r="C387" i="2"/>
  <c r="E387" i="2"/>
  <c r="G387" i="2"/>
  <c r="I387" i="2"/>
  <c r="K387" i="2"/>
  <c r="M387" i="2"/>
  <c r="Q387" i="2" s="1"/>
  <c r="O387" i="2"/>
  <c r="P387" i="2"/>
  <c r="S387" i="2"/>
  <c r="W387" i="2"/>
  <c r="Y387" i="2" s="1"/>
  <c r="X387" i="2"/>
  <c r="AI387" i="2"/>
  <c r="AK387" i="2"/>
  <c r="AM387" i="2"/>
  <c r="AN387" i="2"/>
  <c r="AO387" i="2"/>
  <c r="AS387" i="2"/>
  <c r="AV387" i="2"/>
  <c r="C388" i="2"/>
  <c r="E388" i="2"/>
  <c r="G388" i="2"/>
  <c r="I388" i="2"/>
  <c r="K388" i="2"/>
  <c r="M388" i="2"/>
  <c r="Q388" i="2" s="1"/>
  <c r="O388" i="2"/>
  <c r="P388" i="2"/>
  <c r="S388" i="2"/>
  <c r="W388" i="2"/>
  <c r="Y388" i="2" s="1"/>
  <c r="X388" i="2"/>
  <c r="AI388" i="2"/>
  <c r="AK388" i="2"/>
  <c r="AO388" i="2" s="1"/>
  <c r="AM388" i="2"/>
  <c r="AN388" i="2"/>
  <c r="AS388" i="2"/>
  <c r="AV388" i="2"/>
  <c r="C389" i="2"/>
  <c r="E389" i="2"/>
  <c r="G389" i="2"/>
  <c r="I389" i="2"/>
  <c r="K389" i="2"/>
  <c r="M389" i="2"/>
  <c r="O389" i="2"/>
  <c r="P389" i="2"/>
  <c r="S389" i="2"/>
  <c r="W389" i="2"/>
  <c r="Y389" i="2" s="1"/>
  <c r="X389" i="2"/>
  <c r="AI389" i="2"/>
  <c r="AK389" i="2"/>
  <c r="AM389" i="2"/>
  <c r="AN389" i="2"/>
  <c r="AO389" i="2"/>
  <c r="AS389" i="2"/>
  <c r="AV389" i="2"/>
  <c r="C390" i="2"/>
  <c r="E390" i="2"/>
  <c r="G390" i="2"/>
  <c r="I390" i="2"/>
  <c r="K390" i="2"/>
  <c r="M390" i="2"/>
  <c r="Q390" i="2" s="1"/>
  <c r="O390" i="2"/>
  <c r="P390" i="2"/>
  <c r="S390" i="2"/>
  <c r="W390" i="2"/>
  <c r="Y390" i="2" s="1"/>
  <c r="X390" i="2"/>
  <c r="AI390" i="2"/>
  <c r="AK390" i="2"/>
  <c r="AM390" i="2"/>
  <c r="AN390" i="2"/>
  <c r="AO390" i="2"/>
  <c r="AS390" i="2"/>
  <c r="AV390" i="2"/>
  <c r="C391" i="2"/>
  <c r="E391" i="2"/>
  <c r="G391" i="2"/>
  <c r="I391" i="2"/>
  <c r="K391" i="2"/>
  <c r="M391" i="2"/>
  <c r="Q391" i="2" s="1"/>
  <c r="O391" i="2"/>
  <c r="P391" i="2"/>
  <c r="S391" i="2"/>
  <c r="W391" i="2"/>
  <c r="Y391" i="2" s="1"/>
  <c r="X391" i="2"/>
  <c r="AI391" i="2"/>
  <c r="AK391" i="2"/>
  <c r="AM391" i="2"/>
  <c r="AO391" i="2" s="1"/>
  <c r="AN391" i="2"/>
  <c r="AS391" i="2"/>
  <c r="AV391" i="2"/>
  <c r="C392" i="2"/>
  <c r="E392" i="2"/>
  <c r="G392" i="2"/>
  <c r="I392" i="2"/>
  <c r="K392" i="2"/>
  <c r="M392" i="2"/>
  <c r="Q392" i="2" s="1"/>
  <c r="O392" i="2"/>
  <c r="P392" i="2"/>
  <c r="AV392" i="2" s="1"/>
  <c r="S392" i="2"/>
  <c r="W392" i="2"/>
  <c r="Y392" i="2" s="1"/>
  <c r="X392" i="2"/>
  <c r="AI392" i="2"/>
  <c r="AK392" i="2"/>
  <c r="AM392" i="2"/>
  <c r="AN392" i="2"/>
  <c r="AO392" i="2"/>
  <c r="AS392" i="2"/>
  <c r="C393" i="2"/>
  <c r="E393" i="2"/>
  <c r="G393" i="2"/>
  <c r="I393" i="2"/>
  <c r="K393" i="2"/>
  <c r="M393" i="2"/>
  <c r="Q393" i="2" s="1"/>
  <c r="O393" i="2"/>
  <c r="P393" i="2"/>
  <c r="S393" i="2"/>
  <c r="W393" i="2"/>
  <c r="Y393" i="2" s="1"/>
  <c r="X393" i="2"/>
  <c r="AI393" i="2"/>
  <c r="AK393" i="2"/>
  <c r="AM393" i="2"/>
  <c r="AO393" i="2" s="1"/>
  <c r="AN393" i="2"/>
  <c r="AS393" i="2"/>
  <c r="AV393" i="2"/>
  <c r="C394" i="2"/>
  <c r="E394" i="2"/>
  <c r="G394" i="2"/>
  <c r="I394" i="2"/>
  <c r="K394" i="2"/>
  <c r="M394" i="2"/>
  <c r="Q394" i="2" s="1"/>
  <c r="O394" i="2"/>
  <c r="P394" i="2"/>
  <c r="AV394" i="2" s="1"/>
  <c r="S394" i="2"/>
  <c r="W394" i="2"/>
  <c r="Y394" i="2" s="1"/>
  <c r="X394" i="2"/>
  <c r="AI394" i="2"/>
  <c r="AK394" i="2"/>
  <c r="AM394" i="2"/>
  <c r="AN394" i="2"/>
  <c r="AO394" i="2"/>
  <c r="AS394" i="2"/>
  <c r="C395" i="2"/>
  <c r="E395" i="2"/>
  <c r="G395" i="2"/>
  <c r="I395" i="2"/>
  <c r="K395" i="2"/>
  <c r="M395" i="2"/>
  <c r="Q395" i="2" s="1"/>
  <c r="O395" i="2"/>
  <c r="P395" i="2"/>
  <c r="S395" i="2"/>
  <c r="W395" i="2"/>
  <c r="Y395" i="2" s="1"/>
  <c r="X395" i="2"/>
  <c r="AI395" i="2"/>
  <c r="AK395" i="2"/>
  <c r="AM395" i="2"/>
  <c r="AO395" i="2" s="1"/>
  <c r="AN395" i="2"/>
  <c r="AS395" i="2"/>
  <c r="AV395" i="2"/>
  <c r="C396" i="2"/>
  <c r="E396" i="2"/>
  <c r="G396" i="2"/>
  <c r="I396" i="2"/>
  <c r="K396" i="2"/>
  <c r="M396" i="2"/>
  <c r="Q396" i="2" s="1"/>
  <c r="O396" i="2"/>
  <c r="P396" i="2"/>
  <c r="AV396" i="2" s="1"/>
  <c r="S396" i="2"/>
  <c r="W396" i="2"/>
  <c r="Y396" i="2" s="1"/>
  <c r="X396" i="2"/>
  <c r="AI396" i="2"/>
  <c r="AK396" i="2"/>
  <c r="AM396" i="2"/>
  <c r="AN396" i="2"/>
  <c r="AO396" i="2"/>
  <c r="AS396" i="2"/>
  <c r="C397" i="2"/>
  <c r="E397" i="2"/>
  <c r="G397" i="2"/>
  <c r="I397" i="2"/>
  <c r="K397" i="2"/>
  <c r="M397" i="2"/>
  <c r="Q397" i="2" s="1"/>
  <c r="O397" i="2"/>
  <c r="P397" i="2"/>
  <c r="S397" i="2"/>
  <c r="W397" i="2"/>
  <c r="Y397" i="2" s="1"/>
  <c r="X397" i="2"/>
  <c r="AI397" i="2"/>
  <c r="AK397" i="2"/>
  <c r="AM397" i="2"/>
  <c r="AO397" i="2" s="1"/>
  <c r="AN397" i="2"/>
  <c r="AS397" i="2"/>
  <c r="AV397" i="2"/>
  <c r="C398" i="2"/>
  <c r="E398" i="2"/>
  <c r="G398" i="2"/>
  <c r="I398" i="2"/>
  <c r="K398" i="2"/>
  <c r="M398" i="2"/>
  <c r="Q398" i="2" s="1"/>
  <c r="O398" i="2"/>
  <c r="P398" i="2"/>
  <c r="S398" i="2"/>
  <c r="W398" i="2"/>
  <c r="Y398" i="2" s="1"/>
  <c r="X398" i="2"/>
  <c r="AI398" i="2"/>
  <c r="AK398" i="2"/>
  <c r="AM398" i="2"/>
  <c r="AN398" i="2"/>
  <c r="AO398" i="2"/>
  <c r="AS398" i="2"/>
  <c r="AV398" i="2"/>
  <c r="C399" i="2"/>
  <c r="E399" i="2"/>
  <c r="G399" i="2"/>
  <c r="I399" i="2"/>
  <c r="K399" i="2"/>
  <c r="M399" i="2"/>
  <c r="Q399" i="2" s="1"/>
  <c r="O399" i="2"/>
  <c r="P399" i="2"/>
  <c r="S399" i="2"/>
  <c r="W399" i="2"/>
  <c r="Y399" i="2" s="1"/>
  <c r="X399" i="2"/>
  <c r="AI399" i="2"/>
  <c r="AK399" i="2"/>
  <c r="AM399" i="2"/>
  <c r="AN399" i="2"/>
  <c r="AO399" i="2"/>
  <c r="AS399" i="2"/>
  <c r="AV399" i="2"/>
  <c r="C400" i="2"/>
  <c r="E400" i="2"/>
  <c r="G400" i="2"/>
  <c r="I400" i="2"/>
  <c r="K400" i="2"/>
  <c r="M400" i="2"/>
  <c r="Q400" i="2" s="1"/>
  <c r="O400" i="2"/>
  <c r="P400" i="2"/>
  <c r="S400" i="2"/>
  <c r="W400" i="2"/>
  <c r="Y400" i="2" s="1"/>
  <c r="X400" i="2"/>
  <c r="AI400" i="2"/>
  <c r="AK400" i="2"/>
  <c r="AM400" i="2"/>
  <c r="AN400" i="2"/>
  <c r="AO400" i="2"/>
  <c r="AS400" i="2"/>
  <c r="AV400" i="2"/>
  <c r="C401" i="2"/>
  <c r="E401" i="2"/>
  <c r="G401" i="2"/>
  <c r="I401" i="2"/>
  <c r="K401" i="2"/>
  <c r="M401" i="2"/>
  <c r="Q401" i="2" s="1"/>
  <c r="O401" i="2"/>
  <c r="P401" i="2"/>
  <c r="S401" i="2"/>
  <c r="W401" i="2"/>
  <c r="Y401" i="2" s="1"/>
  <c r="X401" i="2"/>
  <c r="AI401" i="2"/>
  <c r="AK401" i="2"/>
  <c r="AM401" i="2"/>
  <c r="AN401" i="2"/>
  <c r="AO401" i="2"/>
  <c r="AS401" i="2"/>
  <c r="AV401" i="2"/>
  <c r="C402" i="2"/>
  <c r="E402" i="2"/>
  <c r="G402" i="2"/>
  <c r="I402" i="2"/>
  <c r="K402" i="2"/>
  <c r="M402" i="2"/>
  <c r="Q402" i="2" s="1"/>
  <c r="O402" i="2"/>
  <c r="P402" i="2"/>
  <c r="S402" i="2"/>
  <c r="W402" i="2"/>
  <c r="Y402" i="2" s="1"/>
  <c r="X402" i="2"/>
  <c r="AI402" i="2"/>
  <c r="AK402" i="2"/>
  <c r="AM402" i="2"/>
  <c r="AN402" i="2"/>
  <c r="AO402" i="2"/>
  <c r="AS402" i="2"/>
  <c r="AV402" i="2"/>
  <c r="C403" i="2"/>
  <c r="E403" i="2"/>
  <c r="G403" i="2"/>
  <c r="I403" i="2"/>
  <c r="K403" i="2"/>
  <c r="M403" i="2"/>
  <c r="Q403" i="2" s="1"/>
  <c r="O403" i="2"/>
  <c r="P403" i="2"/>
  <c r="S403" i="2"/>
  <c r="W403" i="2"/>
  <c r="Y403" i="2" s="1"/>
  <c r="X403" i="2"/>
  <c r="AI403" i="2"/>
  <c r="AO403" i="2" s="1"/>
  <c r="AK403" i="2"/>
  <c r="AN403" i="2"/>
  <c r="AS403" i="2"/>
  <c r="AV403" i="2"/>
  <c r="C404" i="2"/>
  <c r="E404" i="2"/>
  <c r="G404" i="2"/>
  <c r="I404" i="2"/>
  <c r="K404" i="2"/>
  <c r="M404" i="2"/>
  <c r="O404" i="2"/>
  <c r="Q404" i="2" s="1"/>
  <c r="P404" i="2"/>
  <c r="AV404" i="2" s="1"/>
  <c r="S404" i="2"/>
  <c r="W404" i="2"/>
  <c r="Y404" i="2" s="1"/>
  <c r="X404" i="2"/>
  <c r="AI404" i="2"/>
  <c r="AK404" i="2"/>
  <c r="AO404" i="2" s="1"/>
  <c r="AN404" i="2"/>
  <c r="AS404" i="2"/>
  <c r="C405" i="2"/>
  <c r="E405" i="2"/>
  <c r="G405" i="2"/>
  <c r="I405" i="2"/>
  <c r="K405" i="2"/>
  <c r="M405" i="2"/>
  <c r="O405" i="2"/>
  <c r="P405" i="2"/>
  <c r="Q405" i="2"/>
  <c r="S405" i="2"/>
  <c r="W405" i="2"/>
  <c r="X405" i="2"/>
  <c r="Y405" i="2"/>
  <c r="AI405" i="2"/>
  <c r="AK405" i="2"/>
  <c r="AN405" i="2"/>
  <c r="AO405" i="2"/>
  <c r="AS405" i="2"/>
  <c r="C406" i="2"/>
  <c r="E406" i="2"/>
  <c r="G406" i="2"/>
  <c r="I406" i="2"/>
  <c r="K406" i="2"/>
  <c r="M406" i="2"/>
  <c r="O406" i="2"/>
  <c r="Q406" i="2" s="1"/>
  <c r="P406" i="2"/>
  <c r="S406" i="2"/>
  <c r="W406" i="2"/>
  <c r="Y406" i="2" s="1"/>
  <c r="X406" i="2"/>
  <c r="AI406" i="2"/>
  <c r="AK406" i="2"/>
  <c r="AO406" i="2" s="1"/>
  <c r="AN406" i="2"/>
  <c r="AS406" i="2"/>
  <c r="AV406" i="2"/>
  <c r="C407" i="2"/>
  <c r="E407" i="2"/>
  <c r="G407" i="2"/>
  <c r="I407" i="2"/>
  <c r="K407" i="2"/>
  <c r="M407" i="2"/>
  <c r="Q407" i="2" s="1"/>
  <c r="O407" i="2"/>
  <c r="P407" i="2"/>
  <c r="AV407" i="2" s="1"/>
  <c r="S407" i="2"/>
  <c r="W407" i="2"/>
  <c r="Y407" i="2" s="1"/>
  <c r="X407" i="2"/>
  <c r="AI407" i="2"/>
  <c r="AO407" i="2" s="1"/>
  <c r="AK407" i="2"/>
  <c r="AN407" i="2"/>
  <c r="AS407" i="2"/>
  <c r="C408" i="2"/>
  <c r="E408" i="2"/>
  <c r="G408" i="2"/>
  <c r="I408" i="2"/>
  <c r="K408" i="2"/>
  <c r="M408" i="2"/>
  <c r="O408" i="2"/>
  <c r="Q408" i="2" s="1"/>
  <c r="P408" i="2"/>
  <c r="S408" i="2"/>
  <c r="W408" i="2"/>
  <c r="Y408" i="2" s="1"/>
  <c r="X408" i="2"/>
  <c r="AI408" i="2"/>
  <c r="AK408" i="2"/>
  <c r="AO408" i="2" s="1"/>
  <c r="AN408" i="2"/>
  <c r="AS408" i="2"/>
  <c r="AV408" i="2"/>
  <c r="C409" i="2"/>
  <c r="E409" i="2"/>
  <c r="G409" i="2"/>
  <c r="I409" i="2"/>
  <c r="K409" i="2"/>
  <c r="M409" i="2"/>
  <c r="Q409" i="2" s="1"/>
  <c r="O409" i="2"/>
  <c r="P409" i="2"/>
  <c r="AV409" i="2" s="1"/>
  <c r="S409" i="2"/>
  <c r="W409" i="2"/>
  <c r="Y409" i="2" s="1"/>
  <c r="X409" i="2"/>
  <c r="AI409" i="2"/>
  <c r="AO409" i="2" s="1"/>
  <c r="AK409" i="2"/>
  <c r="AN409" i="2"/>
  <c r="AS409" i="2"/>
  <c r="C410" i="2"/>
  <c r="E410" i="2"/>
  <c r="G410" i="2"/>
  <c r="I410" i="2"/>
  <c r="K410" i="2"/>
  <c r="M410" i="2"/>
  <c r="O410" i="2"/>
  <c r="P410" i="2"/>
  <c r="Q410" i="2"/>
  <c r="S410" i="2"/>
  <c r="W410" i="2"/>
  <c r="X410" i="2"/>
  <c r="Y410" i="2"/>
  <c r="AI410" i="2"/>
  <c r="AK410" i="2"/>
  <c r="AN410" i="2"/>
  <c r="AO410" i="2"/>
  <c r="AS410" i="2"/>
  <c r="AV410" i="2"/>
  <c r="C411" i="2"/>
  <c r="E411" i="2"/>
  <c r="G411" i="2"/>
  <c r="I411" i="2"/>
  <c r="K411" i="2"/>
  <c r="M411" i="2"/>
  <c r="Q411" i="2" s="1"/>
  <c r="O411" i="2"/>
  <c r="P411" i="2"/>
  <c r="AV411" i="2" s="1"/>
  <c r="S411" i="2"/>
  <c r="W411" i="2"/>
  <c r="X411" i="2"/>
  <c r="Y411" i="2"/>
  <c r="AI411" i="2"/>
  <c r="AO411" i="2" s="1"/>
  <c r="AK411" i="2"/>
  <c r="AN411" i="2"/>
  <c r="AS411" i="2"/>
  <c r="C412" i="2"/>
  <c r="E412" i="2"/>
  <c r="G412" i="2"/>
  <c r="I412" i="2"/>
  <c r="K412" i="2"/>
  <c r="M412" i="2"/>
  <c r="O412" i="2"/>
  <c r="Q412" i="2" s="1"/>
  <c r="P412" i="2"/>
  <c r="S412" i="2"/>
  <c r="W412" i="2"/>
  <c r="Y412" i="2" s="1"/>
  <c r="X412" i="2"/>
  <c r="AI412" i="2"/>
  <c r="AK412" i="2"/>
  <c r="AO412" i="2" s="1"/>
  <c r="AN412" i="2"/>
  <c r="AS412" i="2"/>
  <c r="AV412" i="2"/>
  <c r="C413" i="2"/>
  <c r="E413" i="2"/>
  <c r="G413" i="2"/>
  <c r="I413" i="2"/>
  <c r="K413" i="2"/>
  <c r="M413" i="2"/>
  <c r="Q413" i="2" s="1"/>
  <c r="O413" i="2"/>
  <c r="P413" i="2"/>
  <c r="AV413" i="2" s="1"/>
  <c r="S413" i="2"/>
  <c r="W413" i="2"/>
  <c r="Y413" i="2" s="1"/>
  <c r="X413" i="2"/>
  <c r="AI413" i="2"/>
  <c r="AO413" i="2" s="1"/>
  <c r="AK413" i="2"/>
  <c r="AN413" i="2"/>
  <c r="AS413" i="2"/>
  <c r="C414" i="2"/>
  <c r="E414" i="2"/>
  <c r="G414" i="2"/>
  <c r="I414" i="2"/>
  <c r="K414" i="2"/>
  <c r="M414" i="2"/>
  <c r="O414" i="2"/>
  <c r="P414" i="2"/>
  <c r="Q414" i="2"/>
  <c r="S414" i="2"/>
  <c r="W414" i="2"/>
  <c r="X414" i="2"/>
  <c r="Y414" i="2"/>
  <c r="AI414" i="2"/>
  <c r="AK414" i="2"/>
  <c r="AN414" i="2"/>
  <c r="AO414" i="2"/>
  <c r="AS414" i="2"/>
  <c r="AV414" i="2"/>
  <c r="C415" i="2"/>
  <c r="E415" i="2"/>
  <c r="G415" i="2"/>
  <c r="I415" i="2"/>
  <c r="K415" i="2"/>
  <c r="M415" i="2"/>
  <c r="Q415" i="2" s="1"/>
  <c r="O415" i="2"/>
  <c r="P415" i="2"/>
  <c r="AV415" i="2" s="1"/>
  <c r="S415" i="2"/>
  <c r="W415" i="2"/>
  <c r="X415" i="2"/>
  <c r="Y415" i="2"/>
  <c r="AI415" i="2"/>
  <c r="AO415" i="2" s="1"/>
  <c r="AK415" i="2"/>
  <c r="AN415" i="2"/>
  <c r="AS415" i="2"/>
  <c r="C416" i="2"/>
  <c r="E416" i="2"/>
  <c r="G416" i="2"/>
  <c r="I416" i="2"/>
  <c r="K416" i="2"/>
  <c r="M416" i="2"/>
  <c r="O416" i="2"/>
  <c r="Q416" i="2" s="1"/>
  <c r="P416" i="2"/>
  <c r="S416" i="2"/>
  <c r="W416" i="2"/>
  <c r="Y416" i="2" s="1"/>
  <c r="X416" i="2"/>
  <c r="AI416" i="2"/>
  <c r="AK416" i="2"/>
  <c r="AO416" i="2" s="1"/>
  <c r="AN416" i="2"/>
  <c r="AS416" i="2"/>
  <c r="AV416" i="2"/>
  <c r="C417" i="2"/>
  <c r="E417" i="2"/>
  <c r="G417" i="2"/>
  <c r="I417" i="2"/>
  <c r="K417" i="2"/>
  <c r="M417" i="2"/>
  <c r="Q417" i="2" s="1"/>
  <c r="O417" i="2"/>
  <c r="P417" i="2"/>
  <c r="AV417" i="2" s="1"/>
  <c r="S417" i="2"/>
  <c r="W417" i="2"/>
  <c r="Y417" i="2" s="1"/>
  <c r="X417" i="2"/>
  <c r="AI417" i="2"/>
  <c r="AO417" i="2" s="1"/>
  <c r="AK417" i="2"/>
  <c r="AN417" i="2"/>
  <c r="AS417" i="2"/>
  <c r="C418" i="2"/>
  <c r="E418" i="2"/>
  <c r="G418" i="2"/>
  <c r="I418" i="2"/>
  <c r="K418" i="2"/>
  <c r="M418" i="2"/>
  <c r="O418" i="2"/>
  <c r="P418" i="2"/>
  <c r="Q418" i="2"/>
  <c r="S418" i="2"/>
  <c r="W418" i="2"/>
  <c r="X418" i="2"/>
  <c r="Y418" i="2"/>
  <c r="AI418" i="2"/>
  <c r="AK418" i="2"/>
  <c r="AN418" i="2"/>
  <c r="AO418" i="2"/>
  <c r="AS418" i="2"/>
  <c r="AV418" i="2"/>
  <c r="C419" i="2"/>
  <c r="E419" i="2"/>
  <c r="G419" i="2"/>
  <c r="I419" i="2"/>
  <c r="K419" i="2"/>
  <c r="M419" i="2"/>
  <c r="Q419" i="2" s="1"/>
  <c r="O419" i="2"/>
  <c r="P419" i="2"/>
  <c r="AV419" i="2" s="1"/>
  <c r="S419" i="2"/>
  <c r="W419" i="2"/>
  <c r="X419" i="2"/>
  <c r="Y419" i="2"/>
  <c r="AI419" i="2"/>
  <c r="AO419" i="2" s="1"/>
  <c r="AK419" i="2"/>
  <c r="AN419" i="2"/>
  <c r="AS419" i="2"/>
  <c r="C420" i="2"/>
  <c r="E420" i="2"/>
  <c r="G420" i="2"/>
  <c r="I420" i="2"/>
  <c r="K420" i="2"/>
  <c r="M420" i="2"/>
  <c r="O420" i="2"/>
  <c r="Q420" i="2" s="1"/>
  <c r="P420" i="2"/>
  <c r="S420" i="2"/>
  <c r="W420" i="2"/>
  <c r="Y420" i="2" s="1"/>
  <c r="X420" i="2"/>
  <c r="AI420" i="2"/>
  <c r="AK420" i="2"/>
  <c r="AO420" i="2" s="1"/>
  <c r="AN420" i="2"/>
  <c r="AS420" i="2"/>
  <c r="AV420" i="2"/>
  <c r="C421" i="2"/>
  <c r="E421" i="2"/>
  <c r="G421" i="2"/>
  <c r="I421" i="2"/>
  <c r="K421" i="2"/>
  <c r="M421" i="2"/>
  <c r="Q421" i="2" s="1"/>
  <c r="O421" i="2"/>
  <c r="P421" i="2"/>
  <c r="AV421" i="2" s="1"/>
  <c r="S421" i="2"/>
  <c r="W421" i="2"/>
  <c r="Y421" i="2" s="1"/>
  <c r="X421" i="2"/>
  <c r="AI421" i="2"/>
  <c r="AO421" i="2" s="1"/>
  <c r="AK421" i="2"/>
  <c r="AN421" i="2"/>
  <c r="AS421" i="2"/>
  <c r="C422" i="2"/>
  <c r="E422" i="2"/>
  <c r="G422" i="2"/>
  <c r="I422" i="2"/>
  <c r="K422" i="2"/>
  <c r="M422" i="2"/>
  <c r="O422" i="2"/>
  <c r="P422" i="2"/>
  <c r="Q422" i="2"/>
  <c r="S422" i="2"/>
  <c r="W422" i="2"/>
  <c r="X422" i="2"/>
  <c r="Y422" i="2"/>
  <c r="AI422" i="2"/>
  <c r="AK422" i="2"/>
  <c r="AN422" i="2"/>
  <c r="AO422" i="2"/>
  <c r="AS422" i="2"/>
  <c r="AV422" i="2"/>
  <c r="C423" i="2"/>
  <c r="E423" i="2"/>
  <c r="G423" i="2"/>
  <c r="I423" i="2"/>
  <c r="K423" i="2"/>
  <c r="M423" i="2"/>
  <c r="Q423" i="2" s="1"/>
  <c r="O423" i="2"/>
  <c r="P423" i="2"/>
  <c r="AV423" i="2" s="1"/>
  <c r="S423" i="2"/>
  <c r="W423" i="2"/>
  <c r="X423" i="2"/>
  <c r="Y423" i="2"/>
  <c r="AI423" i="2"/>
  <c r="AO423" i="2" s="1"/>
  <c r="AK423" i="2"/>
  <c r="AN423" i="2"/>
  <c r="AS423" i="2"/>
  <c r="C424" i="2"/>
  <c r="E424" i="2"/>
  <c r="G424" i="2"/>
  <c r="I424" i="2"/>
  <c r="K424" i="2"/>
  <c r="M424" i="2"/>
  <c r="O424" i="2"/>
  <c r="Q424" i="2" s="1"/>
  <c r="P424" i="2"/>
  <c r="S424" i="2"/>
  <c r="W424" i="2"/>
  <c r="Y424" i="2" s="1"/>
  <c r="X424" i="2"/>
  <c r="AI424" i="2"/>
  <c r="AK424" i="2"/>
  <c r="AO424" i="2" s="1"/>
  <c r="AN424" i="2"/>
  <c r="AS424" i="2"/>
  <c r="AV424" i="2"/>
  <c r="C425" i="2"/>
  <c r="E425" i="2"/>
  <c r="G425" i="2"/>
  <c r="I425" i="2"/>
  <c r="K425" i="2"/>
  <c r="M425" i="2"/>
  <c r="Q425" i="2" s="1"/>
  <c r="O425" i="2"/>
  <c r="P425" i="2"/>
  <c r="AV425" i="2" s="1"/>
  <c r="S425" i="2"/>
  <c r="W425" i="2"/>
  <c r="Y425" i="2" s="1"/>
  <c r="X425" i="2"/>
  <c r="AI425" i="2"/>
  <c r="AO425" i="2" s="1"/>
  <c r="AK425" i="2"/>
  <c r="AN425" i="2"/>
  <c r="AS425" i="2"/>
  <c r="C426" i="2"/>
  <c r="E426" i="2"/>
  <c r="G426" i="2"/>
  <c r="I426" i="2"/>
  <c r="K426" i="2"/>
  <c r="M426" i="2"/>
  <c r="O426" i="2"/>
  <c r="P426" i="2"/>
  <c r="Q426" i="2"/>
  <c r="S426" i="2"/>
  <c r="W426" i="2"/>
  <c r="X426" i="2"/>
  <c r="Y426" i="2"/>
  <c r="AI426" i="2"/>
  <c r="AK426" i="2"/>
  <c r="AN426" i="2"/>
  <c r="AO426" i="2"/>
  <c r="AS426" i="2"/>
  <c r="AV426" i="2"/>
  <c r="C427" i="2"/>
  <c r="E427" i="2"/>
  <c r="G427" i="2"/>
  <c r="I427" i="2"/>
  <c r="K427" i="2"/>
  <c r="M427" i="2"/>
  <c r="Q427" i="2" s="1"/>
  <c r="O427" i="2"/>
  <c r="P427" i="2"/>
  <c r="AV427" i="2" s="1"/>
  <c r="S427" i="2"/>
  <c r="W427" i="2"/>
  <c r="X427" i="2"/>
  <c r="Y427" i="2"/>
  <c r="AI427" i="2"/>
  <c r="AO427" i="2" s="1"/>
  <c r="AK427" i="2"/>
  <c r="AN427" i="2"/>
  <c r="AS427" i="2"/>
  <c r="C428" i="2"/>
  <c r="E428" i="2"/>
  <c r="G428" i="2"/>
  <c r="I428" i="2"/>
  <c r="K428" i="2"/>
  <c r="M428" i="2"/>
  <c r="O428" i="2"/>
  <c r="Q428" i="2" s="1"/>
  <c r="P428" i="2"/>
  <c r="S428" i="2"/>
  <c r="W428" i="2"/>
  <c r="Y428" i="2" s="1"/>
  <c r="X428" i="2"/>
  <c r="AI428" i="2"/>
  <c r="AK428" i="2"/>
  <c r="AO428" i="2" s="1"/>
  <c r="AN428" i="2"/>
  <c r="AS428" i="2"/>
  <c r="AV428" i="2"/>
  <c r="C429" i="2"/>
  <c r="E429" i="2"/>
  <c r="G429" i="2"/>
  <c r="I429" i="2"/>
  <c r="K429" i="2"/>
  <c r="M429" i="2"/>
  <c r="Q429" i="2" s="1"/>
  <c r="O429" i="2"/>
  <c r="P429" i="2"/>
  <c r="AV429" i="2" s="1"/>
  <c r="S429" i="2"/>
  <c r="W429" i="2"/>
  <c r="Y429" i="2" s="1"/>
  <c r="X429" i="2"/>
  <c r="AI429" i="2"/>
  <c r="AO429" i="2" s="1"/>
  <c r="AK429" i="2"/>
  <c r="AN429" i="2"/>
  <c r="AS429" i="2"/>
  <c r="C430" i="2"/>
  <c r="E430" i="2"/>
  <c r="G430" i="2"/>
  <c r="I430" i="2"/>
  <c r="K430" i="2"/>
  <c r="M430" i="2"/>
  <c r="O430" i="2"/>
  <c r="P430" i="2"/>
  <c r="Q430" i="2"/>
  <c r="S430" i="2"/>
  <c r="W430" i="2"/>
  <c r="X430" i="2"/>
  <c r="Y430" i="2"/>
  <c r="AI430" i="2"/>
  <c r="AK430" i="2"/>
  <c r="AN430" i="2"/>
  <c r="AO430" i="2"/>
  <c r="AS430" i="2"/>
  <c r="AV430" i="2"/>
  <c r="C431" i="2"/>
  <c r="E431" i="2"/>
  <c r="G431" i="2"/>
  <c r="I431" i="2"/>
  <c r="K431" i="2"/>
  <c r="M431" i="2"/>
  <c r="Q431" i="2" s="1"/>
  <c r="O431" i="2"/>
  <c r="P431" i="2"/>
  <c r="AV431" i="2" s="1"/>
  <c r="S431" i="2"/>
  <c r="W431" i="2"/>
  <c r="X431" i="2"/>
  <c r="Y431" i="2"/>
  <c r="AI431" i="2"/>
  <c r="AO431" i="2" s="1"/>
  <c r="AK431" i="2"/>
  <c r="AN431" i="2"/>
  <c r="AS431" i="2"/>
  <c r="C432" i="2"/>
  <c r="E432" i="2"/>
  <c r="G432" i="2"/>
  <c r="I432" i="2"/>
  <c r="K432" i="2"/>
  <c r="M432" i="2"/>
  <c r="O432" i="2"/>
  <c r="Q432" i="2" s="1"/>
  <c r="P432" i="2"/>
  <c r="S432" i="2"/>
  <c r="W432" i="2"/>
  <c r="Y432" i="2" s="1"/>
  <c r="X432" i="2"/>
  <c r="AI432" i="2"/>
  <c r="AK432" i="2"/>
  <c r="AO432" i="2" s="1"/>
  <c r="AN432" i="2"/>
  <c r="AS432" i="2"/>
  <c r="AV432" i="2"/>
  <c r="C433" i="2"/>
  <c r="E433" i="2"/>
  <c r="G433" i="2"/>
  <c r="I433" i="2"/>
  <c r="K433" i="2"/>
  <c r="M433" i="2"/>
  <c r="Q433" i="2" s="1"/>
  <c r="O433" i="2"/>
  <c r="P433" i="2"/>
  <c r="AV433" i="2" s="1"/>
  <c r="S433" i="2"/>
  <c r="W433" i="2"/>
  <c r="Y433" i="2" s="1"/>
  <c r="X433" i="2"/>
  <c r="AI433" i="2"/>
  <c r="AO433" i="2" s="1"/>
  <c r="AK433" i="2"/>
  <c r="AN433" i="2"/>
  <c r="AS433" i="2"/>
  <c r="C434" i="2"/>
  <c r="E434" i="2"/>
  <c r="G434" i="2"/>
  <c r="I434" i="2"/>
  <c r="K434" i="2"/>
  <c r="M434" i="2"/>
  <c r="O434" i="2"/>
  <c r="P434" i="2"/>
  <c r="Q434" i="2"/>
  <c r="S434" i="2"/>
  <c r="W434" i="2"/>
  <c r="X434" i="2"/>
  <c r="Y434" i="2"/>
  <c r="AI434" i="2"/>
  <c r="AK434" i="2"/>
  <c r="AN434" i="2"/>
  <c r="AO434" i="2"/>
  <c r="AS434" i="2"/>
  <c r="AV434" i="2"/>
  <c r="C435" i="2"/>
  <c r="E435" i="2"/>
  <c r="G435" i="2"/>
  <c r="I435" i="2"/>
  <c r="K435" i="2"/>
  <c r="M435" i="2"/>
  <c r="Q435" i="2" s="1"/>
  <c r="O435" i="2"/>
  <c r="P435" i="2"/>
  <c r="AV435" i="2" s="1"/>
  <c r="S435" i="2"/>
  <c r="W435" i="2"/>
  <c r="X435" i="2"/>
  <c r="Y435" i="2"/>
  <c r="AI435" i="2"/>
  <c r="AO435" i="2" s="1"/>
  <c r="AK435" i="2"/>
  <c r="AN435" i="2"/>
  <c r="AS435" i="2"/>
  <c r="C436" i="2"/>
  <c r="E436" i="2"/>
  <c r="G436" i="2"/>
  <c r="I436" i="2"/>
  <c r="K436" i="2"/>
  <c r="M436" i="2"/>
  <c r="O436" i="2"/>
  <c r="Q436" i="2" s="1"/>
  <c r="P436" i="2"/>
  <c r="S436" i="2"/>
  <c r="W436" i="2"/>
  <c r="Y436" i="2" s="1"/>
  <c r="X436" i="2"/>
  <c r="AI436" i="2"/>
  <c r="AK436" i="2"/>
  <c r="AO436" i="2" s="1"/>
  <c r="AN436" i="2"/>
  <c r="AS436" i="2"/>
  <c r="AV436" i="2"/>
  <c r="C437" i="2"/>
  <c r="E437" i="2"/>
  <c r="G437" i="2"/>
  <c r="I437" i="2"/>
  <c r="K437" i="2"/>
  <c r="M437" i="2"/>
  <c r="Q437" i="2" s="1"/>
  <c r="O437" i="2"/>
  <c r="P437" i="2"/>
  <c r="AV437" i="2" s="1"/>
  <c r="S437" i="2"/>
  <c r="W437" i="2"/>
  <c r="Y437" i="2" s="1"/>
  <c r="X437" i="2"/>
  <c r="AI437" i="2"/>
  <c r="AO437" i="2" s="1"/>
  <c r="AK437" i="2"/>
  <c r="AN437" i="2"/>
  <c r="AS437" i="2"/>
  <c r="C438" i="2"/>
  <c r="E438" i="2"/>
  <c r="G438" i="2"/>
  <c r="I438" i="2"/>
  <c r="K438" i="2"/>
  <c r="M438" i="2"/>
  <c r="O438" i="2"/>
  <c r="P438" i="2"/>
  <c r="Q438" i="2"/>
  <c r="S438" i="2"/>
  <c r="W438" i="2"/>
  <c r="X438" i="2"/>
  <c r="Y438" i="2"/>
  <c r="AI438" i="2"/>
  <c r="AK438" i="2"/>
  <c r="AN438" i="2"/>
  <c r="AO438" i="2"/>
  <c r="AS438" i="2"/>
  <c r="AV438" i="2"/>
  <c r="C439" i="2"/>
  <c r="E439" i="2"/>
  <c r="G439" i="2"/>
  <c r="I439" i="2"/>
  <c r="K439" i="2"/>
  <c r="M439" i="2"/>
  <c r="Q439" i="2" s="1"/>
  <c r="O439" i="2"/>
  <c r="P439" i="2"/>
  <c r="AV439" i="2" s="1"/>
  <c r="S439" i="2"/>
  <c r="W439" i="2"/>
  <c r="X439" i="2"/>
  <c r="Y439" i="2"/>
  <c r="AI439" i="2"/>
  <c r="AO439" i="2" s="1"/>
  <c r="AK439" i="2"/>
  <c r="AN439" i="2"/>
  <c r="AS439" i="2"/>
  <c r="C440" i="2"/>
  <c r="E440" i="2"/>
  <c r="G440" i="2"/>
  <c r="I440" i="2"/>
  <c r="K440" i="2"/>
  <c r="M440" i="2"/>
  <c r="O440" i="2"/>
  <c r="Q440" i="2" s="1"/>
  <c r="P440" i="2"/>
  <c r="S440" i="2"/>
  <c r="W440" i="2"/>
  <c r="Y440" i="2" s="1"/>
  <c r="X440" i="2"/>
  <c r="AI440" i="2"/>
  <c r="AK440" i="2"/>
  <c r="AO440" i="2" s="1"/>
  <c r="AN440" i="2"/>
  <c r="AS440" i="2"/>
  <c r="AV440" i="2"/>
  <c r="C441" i="2"/>
  <c r="E441" i="2"/>
  <c r="G441" i="2"/>
  <c r="I441" i="2"/>
  <c r="K441" i="2"/>
  <c r="M441" i="2"/>
  <c r="Q441" i="2" s="1"/>
  <c r="O441" i="2"/>
  <c r="P441" i="2"/>
  <c r="AV441" i="2" s="1"/>
  <c r="S441" i="2"/>
  <c r="W441" i="2"/>
  <c r="Y441" i="2" s="1"/>
  <c r="X441" i="2"/>
  <c r="AI441" i="2"/>
  <c r="AO441" i="2" s="1"/>
  <c r="AK441" i="2"/>
  <c r="AN441" i="2"/>
  <c r="AS441" i="2"/>
  <c r="C442" i="2"/>
  <c r="E442" i="2"/>
  <c r="G442" i="2"/>
  <c r="I442" i="2"/>
  <c r="K442" i="2"/>
  <c r="M442" i="2"/>
  <c r="O442" i="2"/>
  <c r="P442" i="2"/>
  <c r="Q442" i="2"/>
  <c r="S442" i="2"/>
  <c r="W442" i="2"/>
  <c r="X442" i="2"/>
  <c r="Y442" i="2"/>
  <c r="AI442" i="2"/>
  <c r="AK442" i="2"/>
  <c r="AN442" i="2"/>
  <c r="AO442" i="2"/>
  <c r="AS442" i="2"/>
  <c r="AV442" i="2"/>
  <c r="C443" i="2"/>
  <c r="E443" i="2"/>
  <c r="G443" i="2"/>
  <c r="I443" i="2"/>
  <c r="K443" i="2"/>
  <c r="M443" i="2"/>
  <c r="Q443" i="2" s="1"/>
  <c r="O443" i="2"/>
  <c r="P443" i="2"/>
  <c r="AV443" i="2" s="1"/>
  <c r="S443" i="2"/>
  <c r="W443" i="2"/>
  <c r="X443" i="2"/>
  <c r="Y443" i="2"/>
  <c r="AI443" i="2"/>
  <c r="AO443" i="2" s="1"/>
  <c r="AK443" i="2"/>
  <c r="AN443" i="2"/>
  <c r="AS443" i="2"/>
  <c r="C444" i="2"/>
  <c r="E444" i="2"/>
  <c r="G444" i="2"/>
  <c r="I444" i="2"/>
  <c r="K444" i="2"/>
  <c r="M444" i="2"/>
  <c r="O444" i="2"/>
  <c r="Q444" i="2" s="1"/>
  <c r="P444" i="2"/>
  <c r="S444" i="2"/>
  <c r="W444" i="2"/>
  <c r="Y444" i="2" s="1"/>
  <c r="X444" i="2"/>
  <c r="AI444" i="2"/>
  <c r="AK444" i="2"/>
  <c r="AO444" i="2" s="1"/>
  <c r="AN444" i="2"/>
  <c r="AS444" i="2"/>
  <c r="AV444" i="2"/>
  <c r="C445" i="2"/>
  <c r="E445" i="2"/>
  <c r="G445" i="2"/>
  <c r="I445" i="2"/>
  <c r="K445" i="2"/>
  <c r="M445" i="2"/>
  <c r="Q445" i="2" s="1"/>
  <c r="O445" i="2"/>
  <c r="P445" i="2"/>
  <c r="AV445" i="2" s="1"/>
  <c r="S445" i="2"/>
  <c r="W445" i="2"/>
  <c r="Y445" i="2" s="1"/>
  <c r="X445" i="2"/>
  <c r="AI445" i="2"/>
  <c r="AO445" i="2" s="1"/>
  <c r="AK445" i="2"/>
  <c r="AN445" i="2"/>
  <c r="AS445" i="2"/>
  <c r="C446" i="2"/>
  <c r="E446" i="2"/>
  <c r="G446" i="2"/>
  <c r="I446" i="2"/>
  <c r="K446" i="2"/>
  <c r="M446" i="2"/>
  <c r="O446" i="2"/>
  <c r="P446" i="2"/>
  <c r="Q446" i="2"/>
  <c r="S446" i="2"/>
  <c r="W446" i="2"/>
  <c r="X446" i="2"/>
  <c r="Y446" i="2"/>
  <c r="AI446" i="2"/>
  <c r="AK446" i="2"/>
  <c r="AN446" i="2"/>
  <c r="AO446" i="2"/>
  <c r="AS446" i="2"/>
  <c r="AV446" i="2"/>
  <c r="C447" i="2"/>
  <c r="E447" i="2"/>
  <c r="G447" i="2"/>
  <c r="I447" i="2"/>
  <c r="K447" i="2"/>
  <c r="M447" i="2"/>
  <c r="Q447" i="2" s="1"/>
  <c r="O447" i="2"/>
  <c r="P447" i="2"/>
  <c r="AV447" i="2" s="1"/>
  <c r="S447" i="2"/>
  <c r="W447" i="2"/>
  <c r="X447" i="2"/>
  <c r="Y447" i="2"/>
  <c r="AI447" i="2"/>
  <c r="AO447" i="2" s="1"/>
  <c r="AK447" i="2"/>
  <c r="AN447" i="2"/>
  <c r="AS447" i="2"/>
  <c r="C448" i="2"/>
  <c r="E448" i="2"/>
  <c r="G448" i="2"/>
  <c r="I448" i="2"/>
  <c r="K448" i="2"/>
  <c r="M448" i="2"/>
  <c r="O448" i="2"/>
  <c r="Q448" i="2" s="1"/>
  <c r="P448" i="2"/>
  <c r="S448" i="2"/>
  <c r="W448" i="2"/>
  <c r="Y448" i="2" s="1"/>
  <c r="X448" i="2"/>
  <c r="AI448" i="2"/>
  <c r="AK448" i="2"/>
  <c r="AO448" i="2" s="1"/>
  <c r="AN448" i="2"/>
  <c r="AS448" i="2"/>
  <c r="AV448" i="2"/>
  <c r="C449" i="2"/>
  <c r="E449" i="2"/>
  <c r="G449" i="2"/>
  <c r="I449" i="2"/>
  <c r="K449" i="2"/>
  <c r="M449" i="2"/>
  <c r="Q449" i="2" s="1"/>
  <c r="O449" i="2"/>
  <c r="P449" i="2"/>
  <c r="AV449" i="2" s="1"/>
  <c r="S449" i="2"/>
  <c r="W449" i="2"/>
  <c r="Y449" i="2" s="1"/>
  <c r="X449" i="2"/>
  <c r="AI449" i="2"/>
  <c r="AO449" i="2" s="1"/>
  <c r="AK449" i="2"/>
  <c r="AN449" i="2"/>
  <c r="AS449" i="2"/>
  <c r="C450" i="2"/>
  <c r="E450" i="2"/>
  <c r="G450" i="2"/>
  <c r="I450" i="2"/>
  <c r="K450" i="2"/>
  <c r="M450" i="2"/>
  <c r="O450" i="2"/>
  <c r="P450" i="2"/>
  <c r="Q450" i="2"/>
  <c r="S450" i="2"/>
  <c r="W450" i="2"/>
  <c r="X450" i="2"/>
  <c r="Y450" i="2"/>
  <c r="AI450" i="2"/>
  <c r="AK450" i="2"/>
  <c r="AN450" i="2"/>
  <c r="AO450" i="2"/>
  <c r="AS450" i="2"/>
  <c r="AV450" i="2"/>
  <c r="C451" i="2"/>
  <c r="E451" i="2"/>
  <c r="G451" i="2"/>
  <c r="I451" i="2"/>
  <c r="K451" i="2"/>
  <c r="M451" i="2"/>
  <c r="Q451" i="2" s="1"/>
  <c r="O451" i="2"/>
  <c r="P451" i="2"/>
  <c r="AV451" i="2" s="1"/>
  <c r="S451" i="2"/>
  <c r="W451" i="2"/>
  <c r="X451" i="2"/>
  <c r="Y451" i="2"/>
  <c r="AI451" i="2"/>
  <c r="AO451" i="2" s="1"/>
  <c r="AK451" i="2"/>
  <c r="AN451" i="2"/>
  <c r="AS451" i="2"/>
  <c r="C452" i="2"/>
  <c r="E452" i="2"/>
  <c r="G452" i="2"/>
  <c r="I452" i="2"/>
  <c r="K452" i="2"/>
  <c r="M452" i="2"/>
  <c r="O452" i="2"/>
  <c r="Q452" i="2" s="1"/>
  <c r="P452" i="2"/>
  <c r="S452" i="2"/>
  <c r="W452" i="2"/>
  <c r="Y452" i="2" s="1"/>
  <c r="X452" i="2"/>
  <c r="AI452" i="2"/>
  <c r="AK452" i="2"/>
  <c r="AO452" i="2" s="1"/>
  <c r="AN452" i="2"/>
  <c r="AS452" i="2"/>
  <c r="AV452" i="2"/>
  <c r="C453" i="2"/>
  <c r="E453" i="2"/>
  <c r="G453" i="2"/>
  <c r="I453" i="2"/>
  <c r="M453" i="2"/>
  <c r="O453" i="2"/>
  <c r="P453" i="2"/>
  <c r="Q453" i="2"/>
  <c r="S453" i="2"/>
  <c r="W453" i="2"/>
  <c r="X453" i="2"/>
  <c r="Y453" i="2"/>
  <c r="AI453" i="2"/>
  <c r="AK453" i="2"/>
  <c r="AN453" i="2"/>
  <c r="AO453" i="2"/>
  <c r="AS453" i="2"/>
  <c r="AV453" i="2"/>
  <c r="C454" i="2"/>
  <c r="E454" i="2"/>
  <c r="G454" i="2"/>
  <c r="I454" i="2"/>
  <c r="M454" i="2"/>
  <c r="O454" i="2"/>
  <c r="Q454" i="2" s="1"/>
  <c r="P454" i="2"/>
  <c r="S454" i="2"/>
  <c r="W454" i="2"/>
  <c r="Y454" i="2" s="1"/>
  <c r="X454" i="2"/>
  <c r="AI454" i="2"/>
  <c r="AK454" i="2"/>
  <c r="AO454" i="2" s="1"/>
  <c r="AN454" i="2"/>
  <c r="AS454" i="2"/>
  <c r="AV454" i="2"/>
  <c r="C455" i="2"/>
  <c r="E455" i="2"/>
  <c r="G455" i="2"/>
  <c r="I455" i="2"/>
  <c r="M455" i="2"/>
  <c r="O455" i="2"/>
  <c r="P455" i="2"/>
  <c r="Q455" i="2"/>
  <c r="S455" i="2"/>
  <c r="W455" i="2"/>
  <c r="X455" i="2"/>
  <c r="Y455" i="2"/>
  <c r="AI455" i="2"/>
  <c r="AK455" i="2"/>
  <c r="AN455" i="2"/>
  <c r="AO455" i="2"/>
  <c r="AS455" i="2"/>
  <c r="AV455" i="2"/>
  <c r="C456" i="2"/>
  <c r="E456" i="2"/>
  <c r="G456" i="2"/>
  <c r="I456" i="2"/>
  <c r="M456" i="2"/>
  <c r="O456" i="2"/>
  <c r="Q456" i="2" s="1"/>
  <c r="P456" i="2"/>
  <c r="S456" i="2"/>
  <c r="W456" i="2"/>
  <c r="Y456" i="2" s="1"/>
  <c r="X456" i="2"/>
  <c r="AI456" i="2"/>
  <c r="AK456" i="2"/>
  <c r="AO456" i="2" s="1"/>
  <c r="AN456" i="2"/>
  <c r="AS456" i="2"/>
  <c r="AV456" i="2"/>
  <c r="C457" i="2"/>
  <c r="E457" i="2"/>
  <c r="G457" i="2"/>
  <c r="I457" i="2"/>
  <c r="M457" i="2"/>
  <c r="O457" i="2"/>
  <c r="P457" i="2"/>
  <c r="Q457" i="2"/>
  <c r="S457" i="2"/>
  <c r="W457" i="2"/>
  <c r="X457" i="2"/>
  <c r="Y457" i="2"/>
  <c r="AI457" i="2"/>
  <c r="AK457" i="2"/>
  <c r="AN457" i="2"/>
  <c r="AO457" i="2"/>
  <c r="AS457" i="2"/>
  <c r="AV457" i="2"/>
  <c r="C458" i="2"/>
  <c r="E458" i="2"/>
  <c r="G458" i="2"/>
  <c r="I458" i="2"/>
  <c r="M458" i="2"/>
  <c r="O458" i="2"/>
  <c r="Q458" i="2" s="1"/>
  <c r="P458" i="2"/>
  <c r="S458" i="2"/>
  <c r="W458" i="2"/>
  <c r="Y458" i="2" s="1"/>
  <c r="X458" i="2"/>
  <c r="AI458" i="2"/>
  <c r="AK458" i="2"/>
  <c r="AO458" i="2" s="1"/>
  <c r="AN458" i="2"/>
  <c r="AS458" i="2"/>
  <c r="AV458" i="2"/>
  <c r="C459" i="2"/>
  <c r="E459" i="2"/>
  <c r="G459" i="2"/>
  <c r="I459" i="2"/>
  <c r="M459" i="2"/>
  <c r="O459" i="2"/>
  <c r="P459" i="2"/>
  <c r="Q459" i="2"/>
  <c r="S459" i="2"/>
  <c r="W459" i="2"/>
  <c r="X459" i="2"/>
  <c r="Y459" i="2"/>
  <c r="AI459" i="2"/>
  <c r="AK459" i="2"/>
  <c r="AN459" i="2"/>
  <c r="AO459" i="2"/>
  <c r="AS459" i="2"/>
  <c r="AV459" i="2"/>
  <c r="C460" i="2"/>
  <c r="E460" i="2"/>
  <c r="G460" i="2"/>
  <c r="I460" i="2"/>
  <c r="M460" i="2"/>
  <c r="O460" i="2"/>
  <c r="Q460" i="2" s="1"/>
  <c r="P460" i="2"/>
  <c r="S460" i="2"/>
  <c r="W460" i="2"/>
  <c r="Y460" i="2" s="1"/>
  <c r="X460" i="2"/>
  <c r="AI460" i="2"/>
  <c r="AK460" i="2"/>
  <c r="AO460" i="2" s="1"/>
  <c r="AN460" i="2"/>
  <c r="AS460" i="2"/>
  <c r="AV460" i="2"/>
  <c r="C461" i="2"/>
  <c r="E461" i="2"/>
  <c r="G461" i="2"/>
  <c r="I461" i="2"/>
  <c r="M461" i="2"/>
  <c r="O461" i="2"/>
  <c r="P461" i="2"/>
  <c r="Q461" i="2"/>
  <c r="S461" i="2"/>
  <c r="W461" i="2"/>
  <c r="X461" i="2"/>
  <c r="Y461" i="2"/>
  <c r="AI461" i="2"/>
  <c r="AK461" i="2"/>
  <c r="AN461" i="2"/>
  <c r="AO461" i="2"/>
  <c r="AS461" i="2"/>
  <c r="AV461" i="2"/>
  <c r="C462" i="2"/>
  <c r="E462" i="2"/>
  <c r="G462" i="2"/>
  <c r="I462" i="2"/>
  <c r="M462" i="2"/>
  <c r="O462" i="2"/>
  <c r="Q462" i="2" s="1"/>
  <c r="P462" i="2"/>
  <c r="S462" i="2"/>
  <c r="W462" i="2"/>
  <c r="Y462" i="2" s="1"/>
  <c r="X462" i="2"/>
  <c r="AI462" i="2"/>
  <c r="AK462" i="2"/>
  <c r="AO462" i="2" s="1"/>
  <c r="AN462" i="2"/>
  <c r="AS462" i="2"/>
  <c r="AV462" i="2"/>
  <c r="C463" i="2"/>
  <c r="E463" i="2"/>
  <c r="G463" i="2"/>
  <c r="I463" i="2"/>
  <c r="M463" i="2"/>
  <c r="O463" i="2"/>
  <c r="P463" i="2"/>
  <c r="Q463" i="2"/>
  <c r="S463" i="2"/>
  <c r="W463" i="2"/>
  <c r="X463" i="2"/>
  <c r="Y463" i="2"/>
  <c r="AI463" i="2"/>
  <c r="AK463" i="2"/>
  <c r="AN463" i="2"/>
  <c r="AO463" i="2"/>
  <c r="AS463" i="2"/>
  <c r="AV463" i="2"/>
  <c r="C464" i="2"/>
  <c r="E464" i="2"/>
  <c r="G464" i="2"/>
  <c r="I464" i="2"/>
  <c r="M464" i="2"/>
  <c r="O464" i="2"/>
  <c r="Q464" i="2" s="1"/>
  <c r="P464" i="2"/>
  <c r="S464" i="2"/>
  <c r="W464" i="2"/>
  <c r="Y464" i="2" s="1"/>
  <c r="X464" i="2"/>
  <c r="AI464" i="2"/>
  <c r="AK464" i="2"/>
  <c r="AO464" i="2" s="1"/>
  <c r="AN464" i="2"/>
  <c r="AS464" i="2"/>
  <c r="AV464" i="2"/>
  <c r="C465" i="2"/>
  <c r="E465" i="2"/>
  <c r="G465" i="2"/>
  <c r="I465" i="2"/>
  <c r="M465" i="2"/>
  <c r="O465" i="2"/>
  <c r="P465" i="2"/>
  <c r="Q465" i="2"/>
  <c r="S465" i="2"/>
  <c r="W465" i="2"/>
  <c r="X465" i="2"/>
  <c r="Y465" i="2"/>
  <c r="AI465" i="2"/>
  <c r="AK465" i="2"/>
  <c r="AN465" i="2"/>
  <c r="AO465" i="2"/>
  <c r="AS465" i="2"/>
  <c r="AV465" i="2"/>
  <c r="C466" i="2"/>
  <c r="E466" i="2"/>
  <c r="G466" i="2"/>
  <c r="I466" i="2"/>
  <c r="M466" i="2"/>
  <c r="O466" i="2"/>
  <c r="Q466" i="2" s="1"/>
  <c r="P466" i="2"/>
  <c r="S466" i="2"/>
  <c r="W466" i="2"/>
  <c r="Y466" i="2" s="1"/>
  <c r="X466" i="2"/>
  <c r="AI466" i="2"/>
  <c r="AK466" i="2"/>
  <c r="AO466" i="2" s="1"/>
  <c r="AN466" i="2"/>
  <c r="AS466" i="2"/>
  <c r="AV466" i="2"/>
  <c r="C467" i="2"/>
  <c r="E467" i="2"/>
  <c r="G467" i="2"/>
  <c r="I467" i="2"/>
  <c r="M467" i="2"/>
  <c r="O467" i="2"/>
  <c r="P467" i="2"/>
  <c r="Q467" i="2"/>
  <c r="S467" i="2"/>
  <c r="W467" i="2"/>
  <c r="X467" i="2"/>
  <c r="Y467" i="2"/>
  <c r="AI467" i="2"/>
  <c r="AK467" i="2"/>
  <c r="AN467" i="2"/>
  <c r="AO467" i="2"/>
  <c r="AS467" i="2"/>
  <c r="AV467" i="2"/>
  <c r="C468" i="2"/>
  <c r="E468" i="2"/>
  <c r="G468" i="2"/>
  <c r="I468" i="2"/>
  <c r="M468" i="2"/>
  <c r="O468" i="2"/>
  <c r="Q468" i="2" s="1"/>
  <c r="P468" i="2"/>
  <c r="S468" i="2"/>
  <c r="W468" i="2"/>
  <c r="Y468" i="2" s="1"/>
  <c r="X468" i="2"/>
  <c r="AI468" i="2"/>
  <c r="AK468" i="2"/>
  <c r="AO468" i="2" s="1"/>
  <c r="AN468" i="2"/>
  <c r="AS468" i="2"/>
  <c r="AV468" i="2"/>
  <c r="C469" i="2"/>
  <c r="E469" i="2"/>
  <c r="G469" i="2"/>
  <c r="I469" i="2"/>
  <c r="M469" i="2"/>
  <c r="O469" i="2"/>
  <c r="P469" i="2"/>
  <c r="Q469" i="2"/>
  <c r="S469" i="2"/>
  <c r="W469" i="2"/>
  <c r="X469" i="2"/>
  <c r="Y469" i="2"/>
  <c r="AI469" i="2"/>
  <c r="AK469" i="2"/>
  <c r="AN469" i="2"/>
  <c r="AO469" i="2"/>
  <c r="AS469" i="2"/>
  <c r="AV469" i="2"/>
  <c r="C470" i="2"/>
  <c r="E470" i="2"/>
  <c r="G470" i="2"/>
  <c r="I470" i="2"/>
  <c r="M470" i="2"/>
  <c r="O470" i="2"/>
  <c r="Q470" i="2" s="1"/>
  <c r="P470" i="2"/>
  <c r="S470" i="2"/>
  <c r="W470" i="2"/>
  <c r="Y470" i="2" s="1"/>
  <c r="X470" i="2"/>
  <c r="AI470" i="2"/>
  <c r="AK470" i="2"/>
  <c r="AO470" i="2" s="1"/>
  <c r="AN470" i="2"/>
  <c r="AS470" i="2"/>
  <c r="AV470" i="2"/>
  <c r="C471" i="2"/>
  <c r="E471" i="2"/>
  <c r="G471" i="2"/>
  <c r="I471" i="2"/>
  <c r="M471" i="2"/>
  <c r="O471" i="2"/>
  <c r="P471" i="2"/>
  <c r="Q471" i="2"/>
  <c r="S471" i="2"/>
  <c r="W471" i="2"/>
  <c r="X471" i="2"/>
  <c r="Y471" i="2"/>
  <c r="AI471" i="2"/>
  <c r="AK471" i="2"/>
  <c r="AN471" i="2"/>
  <c r="AO471" i="2"/>
  <c r="AS471" i="2"/>
  <c r="AV471" i="2"/>
  <c r="C472" i="2"/>
  <c r="E472" i="2"/>
  <c r="G472" i="2"/>
  <c r="I472" i="2"/>
  <c r="M472" i="2"/>
  <c r="O472" i="2"/>
  <c r="Q472" i="2" s="1"/>
  <c r="P472" i="2"/>
  <c r="S472" i="2"/>
  <c r="W472" i="2"/>
  <c r="Y472" i="2" s="1"/>
  <c r="X472" i="2"/>
  <c r="AI472" i="2"/>
  <c r="AK472" i="2"/>
  <c r="AO472" i="2" s="1"/>
  <c r="AN472" i="2"/>
  <c r="AS472" i="2"/>
  <c r="AV472" i="2"/>
  <c r="C473" i="2"/>
  <c r="E473" i="2"/>
  <c r="G473" i="2"/>
  <c r="I473" i="2"/>
  <c r="M473" i="2"/>
  <c r="O473" i="2"/>
  <c r="P473" i="2"/>
  <c r="Q473" i="2"/>
  <c r="S473" i="2"/>
  <c r="W473" i="2"/>
  <c r="X473" i="2"/>
  <c r="Y473" i="2"/>
  <c r="AI473" i="2"/>
  <c r="AK473" i="2"/>
  <c r="AN473" i="2"/>
  <c r="AO473" i="2"/>
  <c r="AS473" i="2"/>
  <c r="AV473" i="2"/>
  <c r="C474" i="2"/>
  <c r="E474" i="2"/>
  <c r="G474" i="2"/>
  <c r="I474" i="2"/>
  <c r="M474" i="2"/>
  <c r="O474" i="2"/>
  <c r="Q474" i="2" s="1"/>
  <c r="P474" i="2"/>
  <c r="S474" i="2"/>
  <c r="W474" i="2"/>
  <c r="Y474" i="2" s="1"/>
  <c r="X474" i="2"/>
  <c r="AI474" i="2"/>
  <c r="AK474" i="2"/>
  <c r="AO474" i="2" s="1"/>
  <c r="AN474" i="2"/>
  <c r="AS474" i="2"/>
  <c r="AV474" i="2"/>
  <c r="C475" i="2"/>
  <c r="E475" i="2"/>
  <c r="G475" i="2"/>
  <c r="I475" i="2"/>
  <c r="M475" i="2"/>
  <c r="O475" i="2"/>
  <c r="P475" i="2"/>
  <c r="Q475" i="2"/>
  <c r="S475" i="2"/>
  <c r="W475" i="2"/>
  <c r="X475" i="2"/>
  <c r="Y475" i="2"/>
  <c r="AI475" i="2"/>
  <c r="AK475" i="2"/>
  <c r="AN475" i="2"/>
  <c r="AO475" i="2"/>
  <c r="AS475" i="2"/>
  <c r="AV475" i="2"/>
  <c r="C476" i="2"/>
  <c r="E476" i="2"/>
  <c r="G476" i="2"/>
  <c r="I476" i="2"/>
  <c r="M476" i="2"/>
  <c r="O476" i="2"/>
  <c r="Q476" i="2" s="1"/>
  <c r="P476" i="2"/>
  <c r="S476" i="2"/>
  <c r="W476" i="2"/>
  <c r="Y476" i="2" s="1"/>
  <c r="X476" i="2"/>
  <c r="AI476" i="2"/>
  <c r="AK476" i="2"/>
  <c r="AO476" i="2" s="1"/>
  <c r="AN476" i="2"/>
  <c r="AS476" i="2"/>
  <c r="AV476" i="2"/>
  <c r="C477" i="2"/>
  <c r="E477" i="2"/>
  <c r="G477" i="2"/>
  <c r="I477" i="2"/>
  <c r="M477" i="2"/>
  <c r="O477" i="2"/>
  <c r="P477" i="2"/>
  <c r="Q477" i="2"/>
  <c r="S477" i="2"/>
  <c r="W477" i="2"/>
  <c r="X477" i="2"/>
  <c r="Y477" i="2"/>
  <c r="AI477" i="2"/>
  <c r="AK477" i="2"/>
  <c r="AN477" i="2"/>
  <c r="AO477" i="2"/>
  <c r="AS477" i="2"/>
  <c r="AV477" i="2"/>
  <c r="C478" i="2"/>
  <c r="E478" i="2"/>
  <c r="G478" i="2"/>
  <c r="I478" i="2"/>
  <c r="M478" i="2"/>
  <c r="O478" i="2"/>
  <c r="Q478" i="2" s="1"/>
  <c r="P478" i="2"/>
  <c r="S478" i="2"/>
  <c r="W478" i="2"/>
  <c r="Y478" i="2" s="1"/>
  <c r="X478" i="2"/>
  <c r="AI478" i="2"/>
  <c r="AK478" i="2"/>
  <c r="AO478" i="2" s="1"/>
  <c r="AN478" i="2"/>
  <c r="AS478" i="2"/>
  <c r="AV478" i="2"/>
  <c r="C479" i="2"/>
  <c r="E479" i="2"/>
  <c r="G479" i="2"/>
  <c r="I479" i="2"/>
  <c r="M479" i="2"/>
  <c r="O479" i="2"/>
  <c r="P479" i="2"/>
  <c r="Q479" i="2"/>
  <c r="S479" i="2"/>
  <c r="W479" i="2"/>
  <c r="X479" i="2"/>
  <c r="Y479" i="2"/>
  <c r="AI479" i="2"/>
  <c r="AK479" i="2"/>
  <c r="AN479" i="2"/>
  <c r="AO479" i="2"/>
  <c r="AS479" i="2"/>
  <c r="AV479" i="2"/>
  <c r="C480" i="2"/>
  <c r="E480" i="2"/>
  <c r="G480" i="2"/>
  <c r="I480" i="2"/>
  <c r="M480" i="2"/>
  <c r="O480" i="2"/>
  <c r="Q480" i="2" s="1"/>
  <c r="P480" i="2"/>
  <c r="S480" i="2"/>
  <c r="W480" i="2"/>
  <c r="Y480" i="2" s="1"/>
  <c r="X480" i="2"/>
  <c r="AI480" i="2"/>
  <c r="AK480" i="2"/>
  <c r="AO480" i="2" s="1"/>
  <c r="AN480" i="2"/>
  <c r="AS480" i="2"/>
  <c r="AV480" i="2"/>
  <c r="C481" i="2"/>
  <c r="E481" i="2"/>
  <c r="G481" i="2"/>
  <c r="I481" i="2"/>
  <c r="M481" i="2"/>
  <c r="O481" i="2"/>
  <c r="P481" i="2"/>
  <c r="Q481" i="2"/>
  <c r="S481" i="2"/>
  <c r="W481" i="2"/>
  <c r="X481" i="2"/>
  <c r="Y481" i="2"/>
  <c r="AI481" i="2"/>
  <c r="AK481" i="2"/>
  <c r="AN481" i="2"/>
  <c r="AO481" i="2"/>
  <c r="AS481" i="2"/>
  <c r="AV481" i="2"/>
  <c r="C482" i="2"/>
  <c r="E482" i="2"/>
  <c r="G482" i="2"/>
  <c r="I482" i="2"/>
  <c r="M482" i="2"/>
  <c r="O482" i="2"/>
  <c r="Q482" i="2" s="1"/>
  <c r="P482" i="2"/>
  <c r="S482" i="2"/>
  <c r="W482" i="2"/>
  <c r="Y482" i="2" s="1"/>
  <c r="X482" i="2"/>
  <c r="AI482" i="2"/>
  <c r="AK482" i="2"/>
  <c r="AO482" i="2" s="1"/>
  <c r="AN482" i="2"/>
  <c r="AS482" i="2"/>
  <c r="AV482" i="2"/>
  <c r="C483" i="2"/>
  <c r="E483" i="2"/>
  <c r="G483" i="2"/>
  <c r="I483" i="2"/>
  <c r="M483" i="2"/>
  <c r="O483" i="2"/>
  <c r="P483" i="2"/>
  <c r="Q483" i="2"/>
  <c r="S483" i="2"/>
  <c r="W483" i="2"/>
  <c r="X483" i="2"/>
  <c r="Y483" i="2"/>
  <c r="AI483" i="2"/>
  <c r="AK483" i="2"/>
  <c r="AN483" i="2"/>
  <c r="AO483" i="2"/>
  <c r="AS483" i="2"/>
  <c r="AV483" i="2"/>
  <c r="C484" i="2"/>
  <c r="E484" i="2"/>
  <c r="G484" i="2"/>
  <c r="I484" i="2"/>
  <c r="M484" i="2"/>
  <c r="O484" i="2"/>
  <c r="Q484" i="2" s="1"/>
  <c r="P484" i="2"/>
  <c r="S484" i="2"/>
  <c r="W484" i="2"/>
  <c r="Y484" i="2" s="1"/>
  <c r="X484" i="2"/>
  <c r="AI484" i="2"/>
  <c r="AK484" i="2"/>
  <c r="AO484" i="2" s="1"/>
  <c r="AN484" i="2"/>
  <c r="AS484" i="2"/>
  <c r="AV484" i="2"/>
  <c r="C485" i="2"/>
  <c r="E485" i="2"/>
  <c r="G485" i="2"/>
  <c r="I485" i="2"/>
  <c r="M485" i="2"/>
  <c r="O485" i="2"/>
  <c r="P485" i="2"/>
  <c r="Q485" i="2"/>
  <c r="S485" i="2"/>
  <c r="W485" i="2"/>
  <c r="X485" i="2"/>
  <c r="Y485" i="2"/>
  <c r="AI485" i="2"/>
  <c r="AK485" i="2"/>
  <c r="AN485" i="2"/>
  <c r="AO485" i="2"/>
  <c r="AS485" i="2"/>
  <c r="AV485" i="2"/>
  <c r="C486" i="2"/>
  <c r="E486" i="2"/>
  <c r="G486" i="2"/>
  <c r="I486" i="2"/>
  <c r="M486" i="2"/>
  <c r="O486" i="2"/>
  <c r="Q486" i="2" s="1"/>
  <c r="P486" i="2"/>
  <c r="S486" i="2"/>
  <c r="W486" i="2"/>
  <c r="Y486" i="2" s="1"/>
  <c r="X486" i="2"/>
  <c r="AI486" i="2"/>
  <c r="AK486" i="2"/>
  <c r="AO486" i="2" s="1"/>
  <c r="AN486" i="2"/>
  <c r="AS486" i="2"/>
  <c r="AV486" i="2"/>
  <c r="C487" i="2"/>
  <c r="E487" i="2"/>
  <c r="G487" i="2"/>
  <c r="I487" i="2"/>
  <c r="M487" i="2"/>
  <c r="O487" i="2"/>
  <c r="P487" i="2"/>
  <c r="Q487" i="2"/>
  <c r="S487" i="2"/>
  <c r="W487" i="2"/>
  <c r="X487" i="2"/>
  <c r="Y487" i="2"/>
  <c r="AI487" i="2"/>
  <c r="AK487" i="2"/>
  <c r="AN487" i="2"/>
  <c r="AO487" i="2"/>
  <c r="AS487" i="2"/>
  <c r="AV487" i="2"/>
  <c r="C488" i="2"/>
  <c r="E488" i="2"/>
  <c r="G488" i="2"/>
  <c r="I488" i="2"/>
  <c r="M488" i="2"/>
  <c r="O488" i="2"/>
  <c r="Q488" i="2" s="1"/>
  <c r="P488" i="2"/>
  <c r="S488" i="2"/>
  <c r="W488" i="2"/>
  <c r="Y488" i="2" s="1"/>
  <c r="X488" i="2"/>
  <c r="AI488" i="2"/>
  <c r="AK488" i="2"/>
  <c r="AO488" i="2" s="1"/>
  <c r="AN488" i="2"/>
  <c r="AS488" i="2"/>
  <c r="AV488" i="2"/>
  <c r="C489" i="2"/>
  <c r="E489" i="2"/>
  <c r="G489" i="2"/>
  <c r="I489" i="2"/>
  <c r="M489" i="2"/>
  <c r="O489" i="2"/>
  <c r="P489" i="2"/>
  <c r="Q489" i="2"/>
  <c r="S489" i="2"/>
  <c r="W489" i="2"/>
  <c r="X489" i="2"/>
  <c r="Y489" i="2"/>
  <c r="AI489" i="2"/>
  <c r="AK489" i="2"/>
  <c r="AN489" i="2"/>
  <c r="AO489" i="2"/>
  <c r="AS489" i="2"/>
  <c r="AV489" i="2"/>
  <c r="C490" i="2"/>
  <c r="E490" i="2"/>
  <c r="G490" i="2"/>
  <c r="I490" i="2"/>
  <c r="M490" i="2"/>
  <c r="O490" i="2"/>
  <c r="Q490" i="2" s="1"/>
  <c r="P490" i="2"/>
  <c r="S490" i="2"/>
  <c r="W490" i="2"/>
  <c r="Y490" i="2" s="1"/>
  <c r="X490" i="2"/>
  <c r="AI490" i="2"/>
  <c r="AK490" i="2"/>
  <c r="AO490" i="2" s="1"/>
  <c r="AN490" i="2"/>
  <c r="AS490" i="2"/>
  <c r="AV490" i="2"/>
  <c r="C491" i="2"/>
  <c r="E491" i="2"/>
  <c r="G491" i="2"/>
  <c r="I491" i="2"/>
  <c r="M491" i="2"/>
  <c r="O491" i="2"/>
  <c r="P491" i="2"/>
  <c r="Q491" i="2"/>
  <c r="S491" i="2"/>
  <c r="W491" i="2"/>
  <c r="X491" i="2"/>
  <c r="Y491" i="2"/>
  <c r="AI491" i="2"/>
  <c r="AK491" i="2"/>
  <c r="AN491" i="2"/>
  <c r="AO491" i="2"/>
  <c r="AS491" i="2"/>
  <c r="AV491" i="2"/>
  <c r="C492" i="2"/>
  <c r="E492" i="2"/>
  <c r="G492" i="2"/>
  <c r="I492" i="2"/>
  <c r="M492" i="2"/>
  <c r="O492" i="2"/>
  <c r="Q492" i="2" s="1"/>
  <c r="P492" i="2"/>
  <c r="S492" i="2"/>
  <c r="W492" i="2"/>
  <c r="Y492" i="2" s="1"/>
  <c r="X492" i="2"/>
  <c r="AI492" i="2"/>
  <c r="AK492" i="2"/>
  <c r="AO492" i="2" s="1"/>
  <c r="AN492" i="2"/>
  <c r="AS492" i="2"/>
  <c r="AV492" i="2"/>
  <c r="C493" i="2"/>
  <c r="E493" i="2"/>
  <c r="G493" i="2"/>
  <c r="I493" i="2"/>
  <c r="M493" i="2"/>
  <c r="O493" i="2"/>
  <c r="P493" i="2"/>
  <c r="Q493" i="2"/>
  <c r="S493" i="2"/>
  <c r="W493" i="2"/>
  <c r="X493" i="2"/>
  <c r="Y493" i="2"/>
  <c r="AI493" i="2"/>
  <c r="AK493" i="2"/>
  <c r="AN493" i="2"/>
  <c r="AO493" i="2"/>
  <c r="AS493" i="2"/>
  <c r="AV493" i="2"/>
  <c r="C494" i="2"/>
  <c r="E494" i="2"/>
  <c r="G494" i="2"/>
  <c r="I494" i="2"/>
  <c r="M494" i="2"/>
  <c r="O494" i="2"/>
  <c r="Q494" i="2" s="1"/>
  <c r="P494" i="2"/>
  <c r="S494" i="2"/>
  <c r="W494" i="2"/>
  <c r="Y494" i="2" s="1"/>
  <c r="X494" i="2"/>
  <c r="AI494" i="2"/>
  <c r="AK494" i="2"/>
  <c r="AO494" i="2" s="1"/>
  <c r="AN494" i="2"/>
  <c r="AS494" i="2"/>
  <c r="AV494" i="2"/>
  <c r="C495" i="2"/>
  <c r="E495" i="2"/>
  <c r="G495" i="2"/>
  <c r="I495" i="2"/>
  <c r="M495" i="2"/>
  <c r="O495" i="2"/>
  <c r="P495" i="2"/>
  <c r="Q495" i="2"/>
  <c r="S495" i="2"/>
  <c r="W495" i="2"/>
  <c r="X495" i="2"/>
  <c r="Y495" i="2"/>
  <c r="AI495" i="2"/>
  <c r="AK495" i="2"/>
  <c r="AN495" i="2"/>
  <c r="AO495" i="2"/>
  <c r="AS495" i="2"/>
  <c r="AV495" i="2"/>
  <c r="C496" i="2"/>
  <c r="E496" i="2"/>
  <c r="G496" i="2"/>
  <c r="I496" i="2"/>
  <c r="M496" i="2"/>
  <c r="O496" i="2"/>
  <c r="Q496" i="2" s="1"/>
  <c r="P496" i="2"/>
  <c r="S496" i="2"/>
  <c r="W496" i="2"/>
  <c r="Y496" i="2" s="1"/>
  <c r="X496" i="2"/>
  <c r="AI496" i="2"/>
  <c r="AK496" i="2"/>
  <c r="AO496" i="2" s="1"/>
  <c r="AN496" i="2"/>
  <c r="AS496" i="2"/>
  <c r="AV496" i="2"/>
  <c r="C497" i="2"/>
  <c r="E497" i="2"/>
  <c r="G497" i="2"/>
  <c r="I497" i="2"/>
  <c r="M497" i="2"/>
  <c r="O497" i="2"/>
  <c r="P497" i="2"/>
  <c r="Q497" i="2"/>
  <c r="S497" i="2"/>
  <c r="W497" i="2"/>
  <c r="X497" i="2"/>
  <c r="Y497" i="2"/>
  <c r="AI497" i="2"/>
  <c r="AK497" i="2"/>
  <c r="AN497" i="2"/>
  <c r="AO497" i="2"/>
  <c r="AS497" i="2"/>
  <c r="AV497" i="2"/>
  <c r="C498" i="2"/>
  <c r="E498" i="2"/>
  <c r="G498" i="2"/>
  <c r="I498" i="2"/>
  <c r="M498" i="2"/>
  <c r="O498" i="2"/>
  <c r="Q498" i="2" s="1"/>
  <c r="P498" i="2"/>
  <c r="S498" i="2"/>
  <c r="W498" i="2"/>
  <c r="Y498" i="2" s="1"/>
  <c r="X498" i="2"/>
  <c r="AI498" i="2"/>
  <c r="AK498" i="2"/>
  <c r="AO498" i="2" s="1"/>
  <c r="AN498" i="2"/>
  <c r="AS498" i="2"/>
  <c r="AV498" i="2"/>
  <c r="C499" i="2"/>
  <c r="E499" i="2"/>
  <c r="G499" i="2"/>
  <c r="I499" i="2"/>
  <c r="M499" i="2"/>
  <c r="O499" i="2"/>
  <c r="P499" i="2"/>
  <c r="Q499" i="2"/>
  <c r="S499" i="2"/>
  <c r="W499" i="2"/>
  <c r="X499" i="2"/>
  <c r="Y499" i="2"/>
  <c r="AI499" i="2"/>
  <c r="AK499" i="2"/>
  <c r="AN499" i="2"/>
  <c r="AO499" i="2"/>
  <c r="AS499" i="2"/>
  <c r="AV499" i="2"/>
  <c r="C500" i="2"/>
  <c r="E500" i="2"/>
  <c r="G500" i="2"/>
  <c r="I500" i="2"/>
  <c r="M500" i="2"/>
  <c r="O500" i="2"/>
  <c r="Q500" i="2" s="1"/>
  <c r="P500" i="2"/>
  <c r="S500" i="2"/>
  <c r="W500" i="2"/>
  <c r="Y500" i="2" s="1"/>
  <c r="X500" i="2"/>
  <c r="AI500" i="2"/>
  <c r="AK500" i="2"/>
  <c r="AO500" i="2" s="1"/>
  <c r="AN500" i="2"/>
  <c r="AS500" i="2"/>
  <c r="AV500" i="2"/>
  <c r="C501" i="2"/>
  <c r="E501" i="2"/>
  <c r="G501" i="2"/>
  <c r="I501" i="2"/>
  <c r="M501" i="2"/>
  <c r="O501" i="2"/>
  <c r="P501" i="2"/>
  <c r="Q501" i="2"/>
  <c r="S501" i="2"/>
  <c r="W501" i="2"/>
  <c r="X501" i="2"/>
  <c r="Y501" i="2"/>
  <c r="AI501" i="2"/>
  <c r="AK501" i="2"/>
  <c r="AN501" i="2"/>
  <c r="AO501" i="2"/>
  <c r="AS501" i="2"/>
  <c r="AV501" i="2"/>
  <c r="C502" i="2"/>
  <c r="E502" i="2"/>
  <c r="G502" i="2"/>
  <c r="I502" i="2"/>
  <c r="M502" i="2"/>
  <c r="O502" i="2"/>
  <c r="Q502" i="2" s="1"/>
  <c r="P502" i="2"/>
  <c r="S502" i="2"/>
  <c r="W502" i="2"/>
  <c r="Y502" i="2" s="1"/>
  <c r="X502" i="2"/>
  <c r="AI502" i="2"/>
  <c r="AK502" i="2"/>
  <c r="AO502" i="2" s="1"/>
  <c r="AN502" i="2"/>
  <c r="AS502" i="2"/>
  <c r="AV502" i="2"/>
  <c r="C503" i="2"/>
  <c r="E503" i="2"/>
  <c r="G503" i="2"/>
  <c r="I503" i="2"/>
  <c r="M503" i="2"/>
  <c r="O503" i="2"/>
  <c r="P503" i="2"/>
  <c r="Q503" i="2"/>
  <c r="S503" i="2"/>
  <c r="W503" i="2"/>
  <c r="X503" i="2"/>
  <c r="Y503" i="2"/>
  <c r="AA503" i="2"/>
  <c r="AI503" i="2"/>
  <c r="AO503" i="2" s="1"/>
  <c r="AK503" i="2"/>
  <c r="AN503" i="2"/>
  <c r="AV503" i="2" s="1"/>
  <c r="AS503" i="2"/>
  <c r="C504" i="2"/>
  <c r="E504" i="2"/>
  <c r="G504" i="2"/>
  <c r="I504" i="2"/>
  <c r="M504" i="2"/>
  <c r="Q504" i="2" s="1"/>
  <c r="O504" i="2"/>
  <c r="P504" i="2"/>
  <c r="S504" i="2"/>
  <c r="W504" i="2"/>
  <c r="X504" i="2"/>
  <c r="Y504" i="2"/>
  <c r="AA504" i="2"/>
  <c r="AI504" i="2"/>
  <c r="AK504" i="2"/>
  <c r="AN504" i="2"/>
  <c r="AO504" i="2"/>
  <c r="AS504" i="2"/>
  <c r="AV504" i="2"/>
  <c r="C505" i="2"/>
  <c r="E505" i="2"/>
  <c r="G505" i="2"/>
  <c r="I505" i="2"/>
  <c r="M505" i="2"/>
  <c r="O505" i="2"/>
  <c r="Q505" i="2" s="1"/>
  <c r="P505" i="2"/>
  <c r="S505" i="2"/>
  <c r="W505" i="2"/>
  <c r="Y505" i="2" s="1"/>
  <c r="X505" i="2"/>
  <c r="AA505" i="2"/>
  <c r="AI505" i="2"/>
  <c r="AO505" i="2" s="1"/>
  <c r="AK505" i="2"/>
  <c r="AN505" i="2"/>
  <c r="AV505" i="2" s="1"/>
  <c r="AS505" i="2"/>
  <c r="C506" i="2"/>
  <c r="E506" i="2"/>
  <c r="G506" i="2"/>
  <c r="I506" i="2"/>
  <c r="M506" i="2"/>
  <c r="Q506" i="2" s="1"/>
  <c r="O506" i="2"/>
  <c r="P506" i="2"/>
  <c r="S506" i="2"/>
  <c r="W506" i="2"/>
  <c r="Y506" i="2" s="1"/>
  <c r="X506" i="2"/>
  <c r="AA506" i="2"/>
  <c r="AI506" i="2"/>
  <c r="AK506" i="2"/>
  <c r="AO506" i="2" s="1"/>
  <c r="AN506" i="2"/>
  <c r="AS506" i="2"/>
  <c r="AV506" i="2"/>
  <c r="C507" i="2"/>
  <c r="E507" i="2"/>
  <c r="G507" i="2"/>
  <c r="I507" i="2"/>
  <c r="M507" i="2"/>
  <c r="O507" i="2"/>
  <c r="P507" i="2"/>
  <c r="Q507" i="2"/>
  <c r="S507" i="2"/>
  <c r="W507" i="2"/>
  <c r="X507" i="2"/>
  <c r="Y507" i="2"/>
  <c r="AA507" i="2"/>
  <c r="AI507" i="2"/>
  <c r="AO507" i="2" s="1"/>
  <c r="AK507" i="2"/>
  <c r="AN507" i="2"/>
  <c r="AV507" i="2" s="1"/>
  <c r="AS507" i="2"/>
  <c r="C508" i="2"/>
  <c r="E508" i="2"/>
  <c r="G508" i="2"/>
  <c r="I508" i="2"/>
  <c r="M508" i="2"/>
  <c r="Q508" i="2" s="1"/>
  <c r="O508" i="2"/>
  <c r="P508" i="2"/>
  <c r="S508" i="2"/>
  <c r="W508" i="2"/>
  <c r="X508" i="2"/>
  <c r="Y508" i="2"/>
  <c r="AA508" i="2"/>
  <c r="AI508" i="2"/>
  <c r="AK508" i="2"/>
  <c r="AN508" i="2"/>
  <c r="AO508" i="2"/>
  <c r="AS508" i="2"/>
  <c r="AV508" i="2"/>
  <c r="C509" i="2"/>
  <c r="E509" i="2"/>
  <c r="G509" i="2"/>
  <c r="I509" i="2"/>
  <c r="M509" i="2"/>
  <c r="O509" i="2"/>
  <c r="Q509" i="2" s="1"/>
  <c r="P509" i="2"/>
  <c r="S509" i="2"/>
  <c r="W509" i="2"/>
  <c r="Y509" i="2" s="1"/>
  <c r="X509" i="2"/>
  <c r="AA509" i="2"/>
  <c r="AI509" i="2"/>
  <c r="AO509" i="2" s="1"/>
  <c r="AK509" i="2"/>
  <c r="AN509" i="2"/>
  <c r="AV509" i="2" s="1"/>
  <c r="AS509" i="2"/>
  <c r="C510" i="2"/>
  <c r="E510" i="2"/>
  <c r="G510" i="2"/>
  <c r="I510" i="2"/>
  <c r="M510" i="2"/>
  <c r="Q510" i="2" s="1"/>
  <c r="O510" i="2"/>
  <c r="P510" i="2"/>
  <c r="S510" i="2"/>
  <c r="W510" i="2"/>
  <c r="Y510" i="2" s="1"/>
  <c r="X510" i="2"/>
  <c r="AA510" i="2"/>
  <c r="AI510" i="2"/>
  <c r="AK510" i="2"/>
  <c r="AO510" i="2" s="1"/>
  <c r="AN510" i="2"/>
  <c r="AS510" i="2"/>
  <c r="AV510" i="2"/>
  <c r="C511" i="2"/>
  <c r="E511" i="2"/>
  <c r="G511" i="2"/>
  <c r="I511" i="2"/>
  <c r="M511" i="2"/>
  <c r="O511" i="2"/>
  <c r="P511" i="2"/>
  <c r="Q511" i="2"/>
  <c r="S511" i="2"/>
  <c r="W511" i="2"/>
  <c r="X511" i="2"/>
  <c r="Y511" i="2"/>
  <c r="AA511" i="2"/>
  <c r="AI511" i="2"/>
  <c r="AO511" i="2" s="1"/>
  <c r="AK511" i="2"/>
  <c r="AN511" i="2"/>
  <c r="AV511" i="2" s="1"/>
  <c r="AS511" i="2"/>
  <c r="C512" i="2"/>
  <c r="E512" i="2"/>
  <c r="G512" i="2"/>
  <c r="I512" i="2"/>
  <c r="M512" i="2"/>
  <c r="Q512" i="2" s="1"/>
  <c r="O512" i="2"/>
  <c r="P512" i="2"/>
  <c r="S512" i="2"/>
  <c r="W512" i="2"/>
  <c r="X512" i="2"/>
  <c r="Y512" i="2"/>
  <c r="AA512" i="2"/>
  <c r="AI512" i="2"/>
  <c r="AK512" i="2"/>
  <c r="AN512" i="2"/>
  <c r="AO512" i="2"/>
  <c r="AS512" i="2"/>
  <c r="AV512" i="2"/>
  <c r="C513" i="2"/>
  <c r="E513" i="2"/>
  <c r="G513" i="2"/>
  <c r="I513" i="2"/>
  <c r="M513" i="2"/>
  <c r="O513" i="2"/>
  <c r="Q513" i="2" s="1"/>
  <c r="P513" i="2"/>
  <c r="S513" i="2"/>
  <c r="W513" i="2"/>
  <c r="Y513" i="2" s="1"/>
  <c r="X513" i="2"/>
  <c r="AA513" i="2"/>
  <c r="AI513" i="2"/>
  <c r="AO513" i="2" s="1"/>
  <c r="AK513" i="2"/>
  <c r="AN513" i="2"/>
  <c r="AV513" i="2" s="1"/>
  <c r="AS513" i="2"/>
  <c r="C514" i="2"/>
  <c r="E514" i="2"/>
  <c r="G514" i="2"/>
  <c r="I514" i="2"/>
  <c r="M514" i="2"/>
  <c r="Q514" i="2" s="1"/>
  <c r="O514" i="2"/>
  <c r="P514" i="2"/>
  <c r="AV514" i="2" s="1"/>
  <c r="S514" i="2"/>
  <c r="W514" i="2"/>
  <c r="Y514" i="2" s="1"/>
  <c r="X514" i="2"/>
  <c r="AA514" i="2"/>
  <c r="AC514" i="2"/>
  <c r="AE514" i="2"/>
  <c r="AI514" i="2"/>
  <c r="AK514" i="2"/>
  <c r="AN514" i="2"/>
  <c r="AO514" i="2"/>
  <c r="AS514" i="2"/>
  <c r="C515" i="2"/>
  <c r="E515" i="2"/>
  <c r="G515" i="2"/>
  <c r="I515" i="2"/>
  <c r="M515" i="2"/>
  <c r="O515" i="2"/>
  <c r="Q515" i="2" s="1"/>
  <c r="P515" i="2"/>
  <c r="S515" i="2"/>
  <c r="W515" i="2"/>
  <c r="Y515" i="2" s="1"/>
  <c r="X515" i="2"/>
  <c r="AA515" i="2"/>
  <c r="AC515" i="2"/>
  <c r="AE515" i="2"/>
  <c r="AI515" i="2"/>
  <c r="AO515" i="2" s="1"/>
  <c r="AK515" i="2"/>
  <c r="AN515" i="2"/>
  <c r="AV515" i="2" s="1"/>
  <c r="AS515" i="2"/>
  <c r="C516" i="2"/>
  <c r="E516" i="2"/>
  <c r="G516" i="2"/>
  <c r="I516" i="2"/>
  <c r="M516" i="2"/>
  <c r="Q516" i="2" s="1"/>
  <c r="O516" i="2"/>
  <c r="P516" i="2"/>
  <c r="S516" i="2"/>
  <c r="W516" i="2"/>
  <c r="X516" i="2"/>
  <c r="Y516" i="2"/>
  <c r="AA516" i="2"/>
  <c r="AC516" i="2"/>
  <c r="AE516" i="2"/>
  <c r="AI516" i="2"/>
  <c r="AK516" i="2"/>
  <c r="AO516" i="2" s="1"/>
  <c r="AN516" i="2"/>
  <c r="AS516" i="2"/>
  <c r="AV516" i="2"/>
  <c r="C517" i="2"/>
  <c r="E517" i="2"/>
  <c r="G517" i="2"/>
  <c r="I517" i="2"/>
  <c r="M517" i="2"/>
  <c r="O517" i="2"/>
  <c r="P517" i="2"/>
  <c r="AV517" i="2" s="1"/>
  <c r="Q517" i="2"/>
  <c r="S517" i="2"/>
  <c r="W517" i="2"/>
  <c r="X517" i="2"/>
  <c r="Y517" i="2"/>
  <c r="AA517" i="2"/>
  <c r="AC517" i="2"/>
  <c r="AE517" i="2"/>
  <c r="AI517" i="2"/>
  <c r="AO517" i="2" s="1"/>
  <c r="AK517" i="2"/>
  <c r="AN517" i="2"/>
  <c r="AS517" i="2"/>
  <c r="C518" i="2"/>
  <c r="E518" i="2"/>
  <c r="G518" i="2"/>
  <c r="I518" i="2"/>
  <c r="M518" i="2"/>
  <c r="Q518" i="2" s="1"/>
  <c r="O518" i="2"/>
  <c r="P518" i="2"/>
  <c r="AV518" i="2" s="1"/>
  <c r="S518" i="2"/>
  <c r="W518" i="2"/>
  <c r="Y518" i="2" s="1"/>
  <c r="X518" i="2"/>
  <c r="AA518" i="2"/>
  <c r="AC518" i="2"/>
  <c r="AE518" i="2"/>
  <c r="AI518" i="2"/>
  <c r="AK518" i="2"/>
  <c r="AN518" i="2"/>
  <c r="AO518" i="2"/>
  <c r="AS518" i="2"/>
  <c r="C519" i="2"/>
  <c r="E519" i="2"/>
  <c r="G519" i="2"/>
  <c r="I519" i="2"/>
  <c r="M519" i="2"/>
  <c r="O519" i="2"/>
  <c r="Q519" i="2" s="1"/>
  <c r="P519" i="2"/>
  <c r="S519" i="2"/>
  <c r="W519" i="2"/>
  <c r="Y519" i="2" s="1"/>
  <c r="X519" i="2"/>
  <c r="AA519" i="2"/>
  <c r="AC519" i="2"/>
  <c r="AE519" i="2"/>
  <c r="AI519" i="2"/>
  <c r="AO519" i="2" s="1"/>
  <c r="AK519" i="2"/>
  <c r="AN519" i="2"/>
  <c r="AV519" i="2" s="1"/>
  <c r="AS519" i="2"/>
  <c r="C520" i="2"/>
  <c r="E520" i="2"/>
  <c r="G520" i="2"/>
  <c r="I520" i="2"/>
  <c r="M520" i="2"/>
  <c r="Q520" i="2" s="1"/>
  <c r="O520" i="2"/>
  <c r="P520" i="2"/>
  <c r="S520" i="2"/>
  <c r="W520" i="2"/>
  <c r="X520" i="2"/>
  <c r="Y520" i="2"/>
  <c r="AA520" i="2"/>
  <c r="AC520" i="2"/>
  <c r="AE520" i="2"/>
  <c r="AI520" i="2"/>
  <c r="AK520" i="2"/>
  <c r="AO520" i="2" s="1"/>
  <c r="AN520" i="2"/>
  <c r="AS520" i="2"/>
  <c r="AV520" i="2"/>
  <c r="C521" i="2"/>
  <c r="E521" i="2"/>
  <c r="G521" i="2"/>
  <c r="I521" i="2"/>
  <c r="M521" i="2"/>
  <c r="O521" i="2"/>
  <c r="P521" i="2"/>
  <c r="AV521" i="2" s="1"/>
  <c r="Q521" i="2"/>
  <c r="S521" i="2"/>
  <c r="W521" i="2"/>
  <c r="X521" i="2"/>
  <c r="Y521" i="2"/>
  <c r="AA521" i="2"/>
  <c r="AC521" i="2"/>
  <c r="AE521" i="2"/>
  <c r="AI521" i="2"/>
  <c r="AO521" i="2" s="1"/>
  <c r="AK521" i="2"/>
  <c r="AN521" i="2"/>
  <c r="AS521" i="2"/>
  <c r="C522" i="2"/>
  <c r="E522" i="2"/>
  <c r="G522" i="2"/>
  <c r="I522" i="2"/>
  <c r="M522" i="2"/>
  <c r="Q522" i="2" s="1"/>
  <c r="O522" i="2"/>
  <c r="P522" i="2"/>
  <c r="AV522" i="2" s="1"/>
  <c r="S522" i="2"/>
  <c r="W522" i="2"/>
  <c r="Y522" i="2" s="1"/>
  <c r="X522" i="2"/>
  <c r="AA522" i="2"/>
  <c r="AC522" i="2"/>
  <c r="AE522" i="2"/>
  <c r="AG522" i="2"/>
  <c r="AI522" i="2"/>
  <c r="AO522" i="2" s="1"/>
  <c r="AK522" i="2"/>
  <c r="AN522" i="2"/>
  <c r="AS522" i="2"/>
  <c r="C523" i="2"/>
  <c r="E523" i="2"/>
  <c r="G523" i="2"/>
  <c r="I523" i="2"/>
  <c r="M523" i="2"/>
  <c r="Q523" i="2" s="1"/>
  <c r="O523" i="2"/>
  <c r="P523" i="2"/>
  <c r="AV523" i="2" s="1"/>
  <c r="S523" i="2"/>
  <c r="W523" i="2"/>
  <c r="X523" i="2"/>
  <c r="Y523" i="2"/>
  <c r="AA523" i="2"/>
  <c r="AC523" i="2"/>
  <c r="AE523" i="2"/>
  <c r="AG523" i="2"/>
  <c r="AI523" i="2"/>
  <c r="AO523" i="2" s="1"/>
  <c r="AK523" i="2"/>
  <c r="AN523" i="2"/>
  <c r="AS523" i="2"/>
  <c r="C524" i="2"/>
  <c r="E524" i="2"/>
  <c r="G524" i="2"/>
  <c r="I524" i="2"/>
  <c r="M524" i="2"/>
  <c r="Q524" i="2" s="1"/>
  <c r="O524" i="2"/>
  <c r="P524" i="2"/>
  <c r="S524" i="2"/>
  <c r="W524" i="2"/>
  <c r="Y524" i="2" s="1"/>
  <c r="X524" i="2"/>
  <c r="AA524" i="2"/>
  <c r="AC524" i="2"/>
  <c r="AE524" i="2"/>
  <c r="AG524" i="2"/>
  <c r="AI524" i="2"/>
  <c r="AO524" i="2" s="1"/>
  <c r="AK524" i="2"/>
  <c r="AN524" i="2"/>
  <c r="AS524" i="2"/>
  <c r="C525" i="2"/>
  <c r="E525" i="2"/>
  <c r="G525" i="2"/>
  <c r="I525" i="2"/>
  <c r="M525" i="2"/>
  <c r="Q525" i="2" s="1"/>
  <c r="O525" i="2"/>
  <c r="P525" i="2"/>
  <c r="AV525" i="2" s="1"/>
  <c r="S525" i="2"/>
  <c r="W525" i="2"/>
  <c r="X525" i="2"/>
  <c r="Y525" i="2"/>
  <c r="AA525" i="2"/>
  <c r="AC525" i="2"/>
  <c r="AE525" i="2"/>
  <c r="AG525" i="2"/>
  <c r="AI525" i="2"/>
  <c r="AO525" i="2" s="1"/>
  <c r="AK525" i="2"/>
  <c r="AN525" i="2"/>
  <c r="AS525" i="2"/>
  <c r="C526" i="2"/>
  <c r="E526" i="2"/>
  <c r="G526" i="2"/>
  <c r="I526" i="2"/>
  <c r="M526" i="2"/>
  <c r="Q526" i="2" s="1"/>
  <c r="O526" i="2"/>
  <c r="P526" i="2"/>
  <c r="AV526" i="2" s="1"/>
  <c r="S526" i="2"/>
  <c r="W526" i="2"/>
  <c r="Y526" i="2" s="1"/>
  <c r="X526" i="2"/>
  <c r="AA526" i="2"/>
  <c r="AC526" i="2"/>
  <c r="AE526" i="2"/>
  <c r="AG526" i="2"/>
  <c r="AI526" i="2"/>
  <c r="AO526" i="2" s="1"/>
  <c r="AK526" i="2"/>
  <c r="AN526" i="2"/>
  <c r="AS526" i="2"/>
  <c r="C527" i="2"/>
  <c r="E527" i="2"/>
  <c r="G527" i="2"/>
  <c r="I527" i="2"/>
  <c r="M527" i="2"/>
  <c r="Q527" i="2" s="1"/>
  <c r="O527" i="2"/>
  <c r="P527" i="2"/>
  <c r="AV527" i="2" s="1"/>
  <c r="S527" i="2"/>
  <c r="W527" i="2"/>
  <c r="X527" i="2"/>
  <c r="Y527" i="2"/>
  <c r="AA527" i="2"/>
  <c r="AC527" i="2"/>
  <c r="AE527" i="2"/>
  <c r="AG527" i="2"/>
  <c r="AI527" i="2"/>
  <c r="AO527" i="2" s="1"/>
  <c r="AK527" i="2"/>
  <c r="AN527" i="2"/>
  <c r="AS527" i="2"/>
  <c r="C528" i="2"/>
  <c r="E528" i="2"/>
  <c r="G528" i="2"/>
  <c r="I528" i="2"/>
  <c r="M528" i="2"/>
  <c r="Q528" i="2" s="1"/>
  <c r="O528" i="2"/>
  <c r="P528" i="2"/>
  <c r="S528" i="2"/>
  <c r="W528" i="2"/>
  <c r="Y528" i="2" s="1"/>
  <c r="X528" i="2"/>
  <c r="AA528" i="2"/>
  <c r="AC528" i="2"/>
  <c r="AE528" i="2"/>
  <c r="AG528" i="2"/>
  <c r="AI528" i="2"/>
  <c r="AO528" i="2" s="1"/>
  <c r="AK528" i="2"/>
  <c r="AN528" i="2"/>
  <c r="AS528" i="2"/>
  <c r="C529" i="2"/>
  <c r="E529" i="2"/>
  <c r="G529" i="2"/>
  <c r="I529" i="2"/>
  <c r="M529" i="2"/>
  <c r="Q529" i="2" s="1"/>
  <c r="O529" i="2"/>
  <c r="P529" i="2"/>
  <c r="AV529" i="2" s="1"/>
  <c r="S529" i="2"/>
  <c r="W529" i="2"/>
  <c r="X529" i="2"/>
  <c r="Y529" i="2"/>
  <c r="AA529" i="2"/>
  <c r="AC529" i="2"/>
  <c r="AE529" i="2"/>
  <c r="AG529" i="2"/>
  <c r="AI529" i="2"/>
  <c r="AO529" i="2" s="1"/>
  <c r="AK529" i="2"/>
  <c r="AN529" i="2"/>
  <c r="AS529" i="2"/>
  <c r="C530" i="2"/>
  <c r="E530" i="2"/>
  <c r="G530" i="2"/>
  <c r="I530" i="2"/>
  <c r="M530" i="2"/>
  <c r="Q530" i="2" s="1"/>
  <c r="O530" i="2"/>
  <c r="P530" i="2"/>
  <c r="S530" i="2"/>
  <c r="W530" i="2"/>
  <c r="Y530" i="2" s="1"/>
  <c r="X530" i="2"/>
  <c r="AA530" i="2"/>
  <c r="AC530" i="2"/>
  <c r="AE530" i="2"/>
  <c r="AG530" i="2"/>
  <c r="AI530" i="2"/>
  <c r="AO530" i="2" s="1"/>
  <c r="AK530" i="2"/>
  <c r="AN530" i="2"/>
  <c r="AS530" i="2"/>
  <c r="C531" i="2"/>
  <c r="E531" i="2"/>
  <c r="G531" i="2"/>
  <c r="I531" i="2"/>
  <c r="M531" i="2"/>
  <c r="Q531" i="2" s="1"/>
  <c r="O531" i="2"/>
  <c r="P531" i="2"/>
  <c r="AV531" i="2" s="1"/>
  <c r="S531" i="2"/>
  <c r="W531" i="2"/>
  <c r="X531" i="2"/>
  <c r="Y531" i="2"/>
  <c r="AA531" i="2"/>
  <c r="AC531" i="2"/>
  <c r="AE531" i="2"/>
  <c r="AG531" i="2"/>
  <c r="AI531" i="2"/>
  <c r="AO531" i="2" s="1"/>
  <c r="AK531" i="2"/>
  <c r="AN531" i="2"/>
  <c r="AS531" i="2"/>
  <c r="C532" i="2"/>
  <c r="E532" i="2"/>
  <c r="G532" i="2"/>
  <c r="I532" i="2"/>
  <c r="M532" i="2"/>
  <c r="Q532" i="2" s="1"/>
  <c r="O532" i="2"/>
  <c r="P532" i="2"/>
  <c r="S532" i="2"/>
  <c r="W532" i="2"/>
  <c r="Y532" i="2" s="1"/>
  <c r="X532" i="2"/>
  <c r="AA532" i="2"/>
  <c r="AC532" i="2"/>
  <c r="AE532" i="2"/>
  <c r="AG532" i="2"/>
  <c r="AI532" i="2"/>
  <c r="AO532" i="2" s="1"/>
  <c r="AK532" i="2"/>
  <c r="AN532" i="2"/>
  <c r="AS532" i="2"/>
  <c r="C533" i="2"/>
  <c r="E533" i="2"/>
  <c r="G533" i="2"/>
  <c r="I533" i="2"/>
  <c r="M533" i="2"/>
  <c r="Q533" i="2" s="1"/>
  <c r="O533" i="2"/>
  <c r="P533" i="2"/>
  <c r="AV533" i="2" s="1"/>
  <c r="S533" i="2"/>
  <c r="W533" i="2"/>
  <c r="X533" i="2"/>
  <c r="Y533" i="2"/>
  <c r="AA533" i="2"/>
  <c r="AC533" i="2"/>
  <c r="AE533" i="2"/>
  <c r="AG533" i="2"/>
  <c r="AI533" i="2"/>
  <c r="AO533" i="2" s="1"/>
  <c r="AK533" i="2"/>
  <c r="AN533" i="2"/>
  <c r="AS533" i="2"/>
  <c r="C534" i="2"/>
  <c r="E534" i="2"/>
  <c r="G534" i="2"/>
  <c r="I534" i="2"/>
  <c r="M534" i="2"/>
  <c r="Q534" i="2" s="1"/>
  <c r="O534" i="2"/>
  <c r="P534" i="2"/>
  <c r="AV534" i="2" s="1"/>
  <c r="S534" i="2"/>
  <c r="W534" i="2"/>
  <c r="Y534" i="2" s="1"/>
  <c r="X534" i="2"/>
  <c r="AA534" i="2"/>
  <c r="AC534" i="2"/>
  <c r="AE534" i="2"/>
  <c r="AG534" i="2"/>
  <c r="AI534" i="2"/>
  <c r="AO534" i="2" s="1"/>
  <c r="AK534" i="2"/>
  <c r="AN534" i="2"/>
  <c r="AS534" i="2"/>
  <c r="C535" i="2"/>
  <c r="E535" i="2"/>
  <c r="G535" i="2"/>
  <c r="I535" i="2"/>
  <c r="M535" i="2"/>
  <c r="Q535" i="2" s="1"/>
  <c r="O535" i="2"/>
  <c r="P535" i="2"/>
  <c r="AV535" i="2" s="1"/>
  <c r="S535" i="2"/>
  <c r="W535" i="2"/>
  <c r="X535" i="2"/>
  <c r="Y535" i="2"/>
  <c r="AA535" i="2"/>
  <c r="AC535" i="2"/>
  <c r="AE535" i="2"/>
  <c r="AG535" i="2"/>
  <c r="AI535" i="2"/>
  <c r="AO535" i="2" s="1"/>
  <c r="AK535" i="2"/>
  <c r="AN535" i="2"/>
  <c r="AS535" i="2"/>
  <c r="C536" i="2"/>
  <c r="E536" i="2"/>
  <c r="G536" i="2"/>
  <c r="I536" i="2"/>
  <c r="M536" i="2"/>
  <c r="Q536" i="2" s="1"/>
  <c r="O536" i="2"/>
  <c r="P536" i="2"/>
  <c r="S536" i="2"/>
  <c r="W536" i="2"/>
  <c r="Y536" i="2" s="1"/>
  <c r="X536" i="2"/>
  <c r="AA536" i="2"/>
  <c r="AC536" i="2"/>
  <c r="AE536" i="2"/>
  <c r="AG536" i="2"/>
  <c r="AI536" i="2"/>
  <c r="AO536" i="2" s="1"/>
  <c r="AK536" i="2"/>
  <c r="AN536" i="2"/>
  <c r="AS536" i="2"/>
  <c r="C537" i="2"/>
  <c r="E537" i="2"/>
  <c r="G537" i="2"/>
  <c r="I537" i="2"/>
  <c r="M537" i="2"/>
  <c r="Q537" i="2" s="1"/>
  <c r="O537" i="2"/>
  <c r="P537" i="2"/>
  <c r="S537" i="2"/>
  <c r="W537" i="2"/>
  <c r="X537" i="2"/>
  <c r="Y537" i="2"/>
  <c r="AA537" i="2"/>
  <c r="AC537" i="2"/>
  <c r="AE537" i="2"/>
  <c r="AG537" i="2"/>
  <c r="AI537" i="2"/>
  <c r="AO537" i="2" s="1"/>
  <c r="AK537" i="2"/>
  <c r="AN537" i="2"/>
  <c r="AS537" i="2"/>
  <c r="C538" i="2"/>
  <c r="E538" i="2"/>
  <c r="G538" i="2"/>
  <c r="I538" i="2"/>
  <c r="M538" i="2"/>
  <c r="Q538" i="2" s="1"/>
  <c r="O538" i="2"/>
  <c r="P538" i="2"/>
  <c r="S538" i="2"/>
  <c r="W538" i="2"/>
  <c r="Y538" i="2" s="1"/>
  <c r="X538" i="2"/>
  <c r="AA538" i="2"/>
  <c r="AC538" i="2"/>
  <c r="AE538" i="2"/>
  <c r="AG538" i="2"/>
  <c r="AI538" i="2"/>
  <c r="AO538" i="2" s="1"/>
  <c r="AK538" i="2"/>
  <c r="AN538" i="2"/>
  <c r="AS538" i="2"/>
  <c r="C539" i="2"/>
  <c r="E539" i="2"/>
  <c r="G539" i="2"/>
  <c r="I539" i="2"/>
  <c r="M539" i="2"/>
  <c r="Q539" i="2" s="1"/>
  <c r="O539" i="2"/>
  <c r="P539" i="2"/>
  <c r="AV539" i="2" s="1"/>
  <c r="S539" i="2"/>
  <c r="W539" i="2"/>
  <c r="X539" i="2"/>
  <c r="Y539" i="2"/>
  <c r="AA539" i="2"/>
  <c r="AC539" i="2"/>
  <c r="AE539" i="2"/>
  <c r="AG539" i="2"/>
  <c r="AI539" i="2"/>
  <c r="AO539" i="2" s="1"/>
  <c r="AK539" i="2"/>
  <c r="AN539" i="2"/>
  <c r="AS539" i="2"/>
  <c r="C540" i="2"/>
  <c r="E540" i="2"/>
  <c r="G540" i="2"/>
  <c r="I540" i="2"/>
  <c r="M540" i="2"/>
  <c r="Q540" i="2" s="1"/>
  <c r="O540" i="2"/>
  <c r="P540" i="2"/>
  <c r="S540" i="2"/>
  <c r="W540" i="2"/>
  <c r="Y540" i="2" s="1"/>
  <c r="X540" i="2"/>
  <c r="AA540" i="2"/>
  <c r="AC540" i="2"/>
  <c r="AE540" i="2"/>
  <c r="AG540" i="2"/>
  <c r="AI540" i="2"/>
  <c r="AO540" i="2" s="1"/>
  <c r="AK540" i="2"/>
  <c r="AN540" i="2"/>
  <c r="AS540" i="2"/>
  <c r="C541" i="2"/>
  <c r="E541" i="2"/>
  <c r="G541" i="2"/>
  <c r="I541" i="2"/>
  <c r="M541" i="2"/>
  <c r="Q541" i="2" s="1"/>
  <c r="O541" i="2"/>
  <c r="P541" i="2"/>
  <c r="S541" i="2"/>
  <c r="W541" i="2"/>
  <c r="X541" i="2"/>
  <c r="Y541" i="2"/>
  <c r="AA541" i="2"/>
  <c r="AC541" i="2"/>
  <c r="AE541" i="2"/>
  <c r="AG541" i="2"/>
  <c r="AI541" i="2"/>
  <c r="AO541" i="2" s="1"/>
  <c r="AK541" i="2"/>
  <c r="AN541" i="2"/>
  <c r="AS541" i="2"/>
  <c r="C542" i="2"/>
  <c r="E542" i="2"/>
  <c r="G542" i="2"/>
  <c r="M542" i="2"/>
  <c r="O542" i="2"/>
  <c r="P542" i="2"/>
  <c r="Q542" i="2"/>
  <c r="S542" i="2"/>
  <c r="W542" i="2"/>
  <c r="X542" i="2"/>
  <c r="Y542" i="2"/>
  <c r="AA542" i="2"/>
  <c r="AC542" i="2"/>
  <c r="AE542" i="2"/>
  <c r="AG542" i="2"/>
  <c r="AI542" i="2"/>
  <c r="AK542" i="2"/>
  <c r="AN542" i="2"/>
  <c r="AO542" i="2"/>
  <c r="AS542" i="2"/>
  <c r="AV542" i="2"/>
  <c r="C543" i="2"/>
  <c r="E543" i="2"/>
  <c r="G543" i="2"/>
  <c r="M543" i="2"/>
  <c r="Q543" i="2" s="1"/>
  <c r="O543" i="2"/>
  <c r="P543" i="2"/>
  <c r="AV543" i="2" s="1"/>
  <c r="S543" i="2"/>
  <c r="W543" i="2"/>
  <c r="Y543" i="2" s="1"/>
  <c r="X543" i="2"/>
  <c r="AA543" i="2"/>
  <c r="AC543" i="2"/>
  <c r="AE543" i="2"/>
  <c r="AG543" i="2"/>
  <c r="AI543" i="2"/>
  <c r="AO543" i="2" s="1"/>
  <c r="AK543" i="2"/>
  <c r="AN543" i="2"/>
  <c r="AS543" i="2"/>
  <c r="C544" i="2"/>
  <c r="E544" i="2"/>
  <c r="G544" i="2"/>
  <c r="M544" i="2"/>
  <c r="O544" i="2"/>
  <c r="Q544" i="2" s="1"/>
  <c r="P544" i="2"/>
  <c r="S544" i="2"/>
  <c r="W544" i="2"/>
  <c r="Y544" i="2" s="1"/>
  <c r="X544" i="2"/>
  <c r="AA544" i="2"/>
  <c r="AC544" i="2"/>
  <c r="AE544" i="2"/>
  <c r="AG544" i="2"/>
  <c r="AI544" i="2"/>
  <c r="AK544" i="2"/>
  <c r="AO544" i="2" s="1"/>
  <c r="AN544" i="2"/>
  <c r="AS544" i="2"/>
  <c r="AV544" i="2"/>
  <c r="C545" i="2"/>
  <c r="E545" i="2"/>
  <c r="G545" i="2"/>
  <c r="M545" i="2"/>
  <c r="Q545" i="2" s="1"/>
  <c r="O545" i="2"/>
  <c r="P545" i="2"/>
  <c r="AV545" i="2" s="1"/>
  <c r="S545" i="2"/>
  <c r="W545" i="2"/>
  <c r="X545" i="2"/>
  <c r="Y545" i="2"/>
  <c r="AA545" i="2"/>
  <c r="AC545" i="2"/>
  <c r="AE545" i="2"/>
  <c r="AG545" i="2"/>
  <c r="AI545" i="2"/>
  <c r="AO545" i="2" s="1"/>
  <c r="AK545" i="2"/>
  <c r="AN545" i="2"/>
  <c r="AS545" i="2"/>
  <c r="C546" i="2"/>
  <c r="E546" i="2"/>
  <c r="G546" i="2"/>
  <c r="M546" i="2"/>
  <c r="O546" i="2"/>
  <c r="Q546" i="2" s="1"/>
  <c r="P546" i="2"/>
  <c r="AV546" i="2" s="1"/>
  <c r="S546" i="2"/>
  <c r="W546" i="2"/>
  <c r="Y546" i="2" s="1"/>
  <c r="X546" i="2"/>
  <c r="AA546" i="2"/>
  <c r="AC546" i="2"/>
  <c r="AE546" i="2"/>
  <c r="AG546" i="2"/>
  <c r="AI546" i="2"/>
  <c r="AK546" i="2"/>
  <c r="AO546" i="2" s="1"/>
  <c r="AN546" i="2"/>
  <c r="AS546" i="2"/>
  <c r="C547" i="2"/>
  <c r="E547" i="2"/>
  <c r="G547" i="2"/>
  <c r="M547" i="2"/>
  <c r="O547" i="2"/>
  <c r="P547" i="2"/>
  <c r="S547" i="2"/>
  <c r="W547" i="2"/>
  <c r="Y547" i="2" s="1"/>
  <c r="X547" i="2"/>
  <c r="AV547" i="2" s="1"/>
  <c r="AA547" i="2"/>
  <c r="AC547" i="2"/>
  <c r="AE547" i="2"/>
  <c r="AG547" i="2"/>
  <c r="AI547" i="2"/>
  <c r="AK547" i="2"/>
  <c r="AN547" i="2"/>
  <c r="AS547" i="2"/>
  <c r="C548" i="2"/>
  <c r="E548" i="2"/>
  <c r="G548" i="2"/>
  <c r="M548" i="2"/>
  <c r="O548" i="2"/>
  <c r="P548" i="2"/>
  <c r="Q548" i="2"/>
  <c r="S548" i="2"/>
  <c r="W548" i="2"/>
  <c r="X548" i="2"/>
  <c r="Y548" i="2"/>
  <c r="AA548" i="2"/>
  <c r="AC548" i="2"/>
  <c r="AE548" i="2"/>
  <c r="AG548" i="2"/>
  <c r="AI548" i="2"/>
  <c r="AK548" i="2"/>
  <c r="AN548" i="2"/>
  <c r="AO548" i="2"/>
  <c r="AS548" i="2"/>
  <c r="AV548" i="2"/>
  <c r="C549" i="2"/>
  <c r="E549" i="2"/>
  <c r="G549" i="2"/>
  <c r="M549" i="2"/>
  <c r="Q549" i="2" s="1"/>
  <c r="O549" i="2"/>
  <c r="P549" i="2"/>
  <c r="S549" i="2"/>
  <c r="W549" i="2"/>
  <c r="X549" i="2"/>
  <c r="Y549" i="2"/>
  <c r="AA549" i="2"/>
  <c r="AC549" i="2"/>
  <c r="AE549" i="2"/>
  <c r="AG549" i="2"/>
  <c r="AI549" i="2"/>
  <c r="AO549" i="2" s="1"/>
  <c r="AK549" i="2"/>
  <c r="AN549" i="2"/>
  <c r="AS549" i="2"/>
  <c r="C550" i="2"/>
  <c r="E550" i="2"/>
  <c r="G550" i="2"/>
  <c r="M550" i="2"/>
  <c r="O550" i="2"/>
  <c r="Q550" i="2" s="1"/>
  <c r="P550" i="2"/>
  <c r="AV550" i="2" s="1"/>
  <c r="S550" i="2"/>
  <c r="W550" i="2"/>
  <c r="Y550" i="2" s="1"/>
  <c r="X550" i="2"/>
  <c r="AA550" i="2"/>
  <c r="AC550" i="2"/>
  <c r="AE550" i="2"/>
  <c r="AG550" i="2"/>
  <c r="AI550" i="2"/>
  <c r="AK550" i="2"/>
  <c r="AO550" i="2" s="1"/>
  <c r="AN550" i="2"/>
  <c r="AS550" i="2"/>
  <c r="C551" i="2"/>
  <c r="E551" i="2"/>
  <c r="G551" i="2"/>
  <c r="M551" i="2"/>
  <c r="Q551" i="2" s="1"/>
  <c r="P551" i="2"/>
  <c r="AV551" i="2" s="1"/>
  <c r="S551" i="2"/>
  <c r="W551" i="2"/>
  <c r="Y551" i="2" s="1"/>
  <c r="X551" i="2"/>
  <c r="AA551" i="2"/>
  <c r="AC551" i="2"/>
  <c r="AE551" i="2"/>
  <c r="AG551" i="2"/>
  <c r="AI551" i="2"/>
  <c r="AK551" i="2"/>
  <c r="AO551" i="2" s="1"/>
  <c r="AN551" i="2"/>
  <c r="AS551" i="2"/>
  <c r="C552" i="2"/>
  <c r="E552" i="2"/>
  <c r="G552" i="2"/>
  <c r="M552" i="2"/>
  <c r="Q552" i="2" s="1"/>
  <c r="P552" i="2"/>
  <c r="AV552" i="2" s="1"/>
  <c r="S552" i="2"/>
  <c r="W552" i="2"/>
  <c r="Y552" i="2" s="1"/>
  <c r="X552" i="2"/>
  <c r="AA552" i="2"/>
  <c r="AC552" i="2"/>
  <c r="AE552" i="2"/>
  <c r="AG552" i="2"/>
  <c r="AI552" i="2"/>
  <c r="AK552" i="2"/>
  <c r="AO552" i="2" s="1"/>
  <c r="AN552" i="2"/>
  <c r="AS552" i="2"/>
  <c r="C553" i="2"/>
  <c r="E553" i="2"/>
  <c r="G553" i="2"/>
  <c r="M553" i="2"/>
  <c r="Q553" i="2" s="1"/>
  <c r="P553" i="2"/>
  <c r="S553" i="2"/>
  <c r="AA553" i="2"/>
  <c r="AC553" i="2"/>
  <c r="AE553" i="2"/>
  <c r="AG553" i="2"/>
  <c r="AI553" i="2"/>
  <c r="AO553" i="2" s="1"/>
  <c r="AN553" i="2"/>
  <c r="AS553" i="2"/>
  <c r="AU553" i="2"/>
  <c r="AV553" i="2"/>
  <c r="C554" i="2"/>
  <c r="G554" i="2"/>
  <c r="M554" i="2"/>
  <c r="Q554" i="2" s="1"/>
  <c r="P554" i="2"/>
  <c r="S554" i="2"/>
  <c r="AA554" i="2"/>
  <c r="AC554" i="2"/>
  <c r="AE554" i="2"/>
  <c r="AG554" i="2"/>
  <c r="AI554" i="2"/>
  <c r="AO554" i="2" s="1"/>
  <c r="AN554" i="2"/>
  <c r="AS554" i="2"/>
  <c r="AU554" i="2"/>
  <c r="AV554" i="2"/>
  <c r="C555" i="2"/>
  <c r="G555" i="2"/>
  <c r="M555" i="2"/>
  <c r="Q555" i="2" s="1"/>
  <c r="P555" i="2"/>
  <c r="S555" i="2"/>
  <c r="AA555" i="2"/>
  <c r="AC555" i="2"/>
  <c r="AE555" i="2"/>
  <c r="AG555" i="2"/>
  <c r="AI555" i="2"/>
  <c r="AO555" i="2" s="1"/>
  <c r="AN555" i="2"/>
  <c r="AS555" i="2"/>
  <c r="AU555" i="2"/>
  <c r="AV555" i="2"/>
  <c r="C556" i="2"/>
  <c r="G556" i="2"/>
  <c r="M556" i="2"/>
  <c r="Q556" i="2" s="1"/>
  <c r="P556" i="2"/>
  <c r="S556" i="2"/>
  <c r="AA556" i="2"/>
  <c r="AC556" i="2"/>
  <c r="AE556" i="2"/>
  <c r="AG556" i="2"/>
  <c r="AI556" i="2"/>
  <c r="AO556" i="2" s="1"/>
  <c r="AN556" i="2"/>
  <c r="AS556" i="2"/>
  <c r="AU556" i="2"/>
  <c r="AV556" i="2"/>
  <c r="C557" i="2"/>
  <c r="G557" i="2"/>
  <c r="M557" i="2"/>
  <c r="Q557" i="2" s="1"/>
  <c r="P557" i="2"/>
  <c r="S557" i="2"/>
  <c r="AA557" i="2"/>
  <c r="AC557" i="2"/>
  <c r="AE557" i="2"/>
  <c r="AG557" i="2"/>
  <c r="AI557" i="2"/>
  <c r="AO557" i="2" s="1"/>
  <c r="AN557" i="2"/>
  <c r="AS557" i="2"/>
  <c r="AU557" i="2"/>
  <c r="AV557" i="2"/>
  <c r="C558" i="2"/>
  <c r="G558" i="2"/>
  <c r="M558" i="2"/>
  <c r="Q558" i="2" s="1"/>
  <c r="P558" i="2"/>
  <c r="S558" i="2"/>
  <c r="AA558" i="2"/>
  <c r="AC558" i="2"/>
  <c r="AE558" i="2"/>
  <c r="AG558" i="2"/>
  <c r="AI558" i="2"/>
  <c r="AO558" i="2" s="1"/>
  <c r="AN558" i="2"/>
  <c r="AS558" i="2"/>
  <c r="AU558" i="2"/>
  <c r="AV558" i="2"/>
  <c r="C559" i="2"/>
  <c r="G559" i="2"/>
  <c r="M559" i="2"/>
  <c r="Q559" i="2" s="1"/>
  <c r="P559" i="2"/>
  <c r="S559" i="2"/>
  <c r="AA559" i="2"/>
  <c r="AC559" i="2"/>
  <c r="AE559" i="2"/>
  <c r="AG559" i="2"/>
  <c r="AI559" i="2"/>
  <c r="AO559" i="2" s="1"/>
  <c r="AN559" i="2"/>
  <c r="AS559" i="2"/>
  <c r="AU559" i="2"/>
  <c r="AV559" i="2"/>
  <c r="C560" i="2"/>
  <c r="G560" i="2"/>
  <c r="M560" i="2"/>
  <c r="Q560" i="2" s="1"/>
  <c r="P560" i="2"/>
  <c r="S560" i="2"/>
  <c r="AA560" i="2"/>
  <c r="AC560" i="2"/>
  <c r="AE560" i="2"/>
  <c r="AG560" i="2"/>
  <c r="AI560" i="2"/>
  <c r="AO560" i="2" s="1"/>
  <c r="AN560" i="2"/>
  <c r="AS560" i="2"/>
  <c r="AU560" i="2"/>
  <c r="AV560" i="2"/>
  <c r="C561" i="2"/>
  <c r="G561" i="2"/>
  <c r="M561" i="2"/>
  <c r="Q561" i="2" s="1"/>
  <c r="P561" i="2"/>
  <c r="S561" i="2"/>
  <c r="AA561" i="2"/>
  <c r="AC561" i="2"/>
  <c r="AE561" i="2"/>
  <c r="AG561" i="2"/>
  <c r="AI561" i="2"/>
  <c r="AO561" i="2" s="1"/>
  <c r="AN561" i="2"/>
  <c r="AS561" i="2"/>
  <c r="AU561" i="2"/>
  <c r="AV561" i="2"/>
  <c r="C562" i="2"/>
  <c r="G562" i="2"/>
  <c r="M562" i="2"/>
  <c r="Q562" i="2" s="1"/>
  <c r="P562" i="2"/>
  <c r="AV562" i="2" s="1"/>
  <c r="S562" i="2"/>
  <c r="AA562" i="2"/>
  <c r="AC562" i="2"/>
  <c r="AE562" i="2"/>
  <c r="AG562" i="2"/>
  <c r="AR562" i="2"/>
  <c r="AS562" i="2"/>
  <c r="AU562" i="2"/>
  <c r="C563" i="2"/>
  <c r="G563" i="2"/>
  <c r="M563" i="2"/>
  <c r="P563" i="2"/>
  <c r="Q563" i="2"/>
  <c r="S563" i="2"/>
  <c r="AA563" i="2"/>
  <c r="AC563" i="2"/>
  <c r="AE563" i="2"/>
  <c r="AG563" i="2"/>
  <c r="AR563" i="2"/>
  <c r="AS563" i="2"/>
  <c r="AU563" i="2"/>
  <c r="AV563" i="2"/>
  <c r="C564" i="2"/>
  <c r="G564" i="2"/>
  <c r="M564" i="2"/>
  <c r="Q564" i="2" s="1"/>
  <c r="P564" i="2"/>
  <c r="AV564" i="2" s="1"/>
  <c r="S564" i="2"/>
  <c r="AA564" i="2"/>
  <c r="AC564" i="2"/>
  <c r="AE564" i="2"/>
  <c r="AG564" i="2"/>
  <c r="AR564" i="2"/>
  <c r="AS564" i="2"/>
  <c r="AU564" i="2"/>
  <c r="C565" i="2"/>
  <c r="G565" i="2"/>
  <c r="M565" i="2"/>
  <c r="P565" i="2"/>
  <c r="Q565" i="2"/>
  <c r="S565" i="2"/>
  <c r="AA565" i="2"/>
  <c r="AC565" i="2"/>
  <c r="AE565" i="2"/>
  <c r="AG565" i="2"/>
  <c r="AR565" i="2"/>
  <c r="AS565" i="2"/>
  <c r="AU565" i="2"/>
  <c r="AV565" i="2"/>
  <c r="C566" i="2"/>
  <c r="G566" i="2"/>
  <c r="M566" i="2"/>
  <c r="Q566" i="2" s="1"/>
  <c r="P566" i="2"/>
  <c r="AV566" i="2" s="1"/>
  <c r="S566" i="2"/>
  <c r="AA566" i="2"/>
  <c r="AC566" i="2"/>
  <c r="AE566" i="2"/>
  <c r="AG566" i="2"/>
  <c r="AR566" i="2"/>
  <c r="AS566" i="2"/>
  <c r="AU566" i="2"/>
  <c r="C567" i="2"/>
  <c r="G567" i="2"/>
  <c r="M567" i="2"/>
  <c r="P567" i="2"/>
  <c r="Q567" i="2"/>
  <c r="S567" i="2"/>
  <c r="AA567" i="2"/>
  <c r="AC567" i="2"/>
  <c r="AE567" i="2"/>
  <c r="AG567" i="2"/>
  <c r="AR567" i="2"/>
  <c r="AS567" i="2"/>
  <c r="AU567" i="2"/>
  <c r="AV567" i="2"/>
  <c r="C568" i="2"/>
  <c r="G568" i="2"/>
  <c r="M568" i="2"/>
  <c r="Q568" i="2" s="1"/>
  <c r="P568" i="2"/>
  <c r="AV568" i="2" s="1"/>
  <c r="S568" i="2"/>
  <c r="AA568" i="2"/>
  <c r="AC568" i="2"/>
  <c r="AE568" i="2"/>
  <c r="AR568" i="2"/>
  <c r="AS568" i="2" s="1"/>
  <c r="AU568" i="2"/>
  <c r="C569" i="2"/>
  <c r="G569" i="2"/>
  <c r="M569" i="2"/>
  <c r="Q569" i="2" s="1"/>
  <c r="P569" i="2"/>
  <c r="S569" i="2"/>
  <c r="AA569" i="2"/>
  <c r="AC569" i="2"/>
  <c r="AE569" i="2"/>
  <c r="AR569" i="2"/>
  <c r="AS569" i="2"/>
  <c r="AU569" i="2"/>
  <c r="AV569" i="2"/>
  <c r="C570" i="2"/>
  <c r="G570" i="2"/>
  <c r="M570" i="2"/>
  <c r="P570" i="2"/>
  <c r="Q570" i="2"/>
  <c r="S570" i="2"/>
  <c r="AA570" i="2"/>
  <c r="AC570" i="2"/>
  <c r="AE570" i="2"/>
  <c r="AS570" i="2"/>
  <c r="AU570" i="2"/>
  <c r="AV570" i="2"/>
  <c r="C571" i="2"/>
  <c r="G571" i="2"/>
  <c r="M571" i="2"/>
  <c r="P571" i="2"/>
  <c r="Q571" i="2"/>
  <c r="S571" i="2"/>
  <c r="AA571" i="2"/>
  <c r="AC571" i="2"/>
  <c r="AE571" i="2"/>
  <c r="AS571" i="2"/>
  <c r="AU571" i="2"/>
  <c r="AV571" i="2"/>
  <c r="C572" i="2"/>
  <c r="G572" i="2"/>
  <c r="M572" i="2"/>
  <c r="P572" i="2"/>
  <c r="Q572" i="2"/>
  <c r="S572" i="2"/>
  <c r="AA572" i="2"/>
  <c r="AC572" i="2"/>
  <c r="AE572" i="2"/>
  <c r="AS572" i="2"/>
  <c r="AU572" i="2"/>
  <c r="AV572" i="2"/>
  <c r="C573" i="2"/>
  <c r="G573" i="2"/>
  <c r="M573" i="2"/>
  <c r="P573" i="2"/>
  <c r="Q573" i="2"/>
  <c r="S573" i="2"/>
  <c r="AA573" i="2"/>
  <c r="AC573" i="2"/>
  <c r="AE573" i="2"/>
  <c r="AS573" i="2"/>
  <c r="AU573" i="2"/>
  <c r="AV573" i="2"/>
  <c r="C574" i="2"/>
  <c r="G574" i="2"/>
  <c r="M574" i="2"/>
  <c r="P574" i="2"/>
  <c r="Q574" i="2"/>
  <c r="S574" i="2"/>
  <c r="AA574" i="2"/>
  <c r="AC574" i="2"/>
  <c r="AE574" i="2"/>
  <c r="AS574" i="2"/>
  <c r="AU574" i="2"/>
  <c r="AV574" i="2"/>
  <c r="C575" i="2"/>
  <c r="G575" i="2"/>
  <c r="M575" i="2"/>
  <c r="P575" i="2"/>
  <c r="Q575" i="2"/>
  <c r="S575" i="2"/>
  <c r="AA575" i="2"/>
  <c r="AC575" i="2"/>
  <c r="AE575" i="2"/>
  <c r="AS575" i="2"/>
  <c r="AU575" i="2"/>
  <c r="AV575" i="2"/>
  <c r="C576" i="2"/>
  <c r="G576" i="2"/>
  <c r="M576" i="2"/>
  <c r="P576" i="2"/>
  <c r="Q576" i="2"/>
  <c r="S576" i="2"/>
  <c r="AA576" i="2"/>
  <c r="AC576" i="2"/>
  <c r="AE576" i="2"/>
  <c r="AS576" i="2"/>
  <c r="AU576" i="2"/>
  <c r="AV576" i="2"/>
  <c r="C577" i="2"/>
  <c r="G577" i="2"/>
  <c r="M577" i="2"/>
  <c r="P577" i="2"/>
  <c r="Q577" i="2"/>
  <c r="S577" i="2"/>
  <c r="AA577" i="2"/>
  <c r="AC577" i="2"/>
  <c r="AE577" i="2"/>
  <c r="AS577" i="2"/>
  <c r="AU577" i="2"/>
  <c r="AV577" i="2"/>
  <c r="C578" i="2"/>
  <c r="G578" i="2"/>
  <c r="M578" i="2"/>
  <c r="P578" i="2"/>
  <c r="Q578" i="2"/>
  <c r="S578" i="2"/>
  <c r="AA578" i="2"/>
  <c r="AC578" i="2"/>
  <c r="AE578" i="2"/>
  <c r="AS578" i="2"/>
  <c r="AU578" i="2"/>
  <c r="AV578" i="2"/>
  <c r="C579" i="2"/>
  <c r="G579" i="2"/>
  <c r="M579" i="2"/>
  <c r="P579" i="2"/>
  <c r="Q579" i="2"/>
  <c r="S579" i="2"/>
  <c r="AA579" i="2"/>
  <c r="AC579" i="2"/>
  <c r="AE579" i="2"/>
  <c r="AS579" i="2"/>
  <c r="AU579" i="2"/>
  <c r="AV579" i="2"/>
  <c r="C580" i="2"/>
  <c r="G580" i="2"/>
  <c r="M580" i="2"/>
  <c r="P580" i="2"/>
  <c r="AV580" i="2" s="1"/>
  <c r="Q580" i="2"/>
  <c r="S580" i="2"/>
  <c r="AA580" i="2"/>
  <c r="AC580" i="2"/>
  <c r="AE580" i="2"/>
  <c r="AR580" i="2"/>
  <c r="AS580" i="2" s="1"/>
  <c r="AU580" i="2"/>
  <c r="C581" i="2"/>
  <c r="G581" i="2"/>
  <c r="M581" i="2"/>
  <c r="P581" i="2"/>
  <c r="Q581" i="2"/>
  <c r="S581" i="2"/>
  <c r="AA581" i="2"/>
  <c r="AC581" i="2"/>
  <c r="AE581" i="2"/>
  <c r="AU581" i="2"/>
  <c r="AV581" i="2"/>
  <c r="C582" i="2"/>
  <c r="G582" i="2"/>
  <c r="M582" i="2"/>
  <c r="P582" i="2"/>
  <c r="Q582" i="2"/>
  <c r="S582" i="2"/>
  <c r="AA582" i="2"/>
  <c r="AC582" i="2"/>
  <c r="AE582" i="2"/>
  <c r="AS582" i="2"/>
  <c r="AU582" i="2"/>
  <c r="AV582" i="2"/>
  <c r="C583" i="2"/>
  <c r="G583" i="2"/>
  <c r="S583" i="2"/>
  <c r="AA583" i="2"/>
  <c r="AC583" i="2"/>
  <c r="AE583" i="2"/>
  <c r="AS583" i="2"/>
  <c r="AU583" i="2"/>
  <c r="AV583" i="2"/>
  <c r="C584" i="2"/>
  <c r="G584" i="2"/>
  <c r="S584" i="2"/>
  <c r="AA584" i="2"/>
  <c r="AC584" i="2"/>
  <c r="AE584" i="2"/>
  <c r="AS584" i="2"/>
  <c r="AU584" i="2"/>
  <c r="AV584" i="2"/>
  <c r="C585" i="2"/>
  <c r="G585" i="2"/>
  <c r="S585" i="2"/>
  <c r="AA585" i="2"/>
  <c r="AC585" i="2"/>
  <c r="AE585" i="2"/>
  <c r="AS585" i="2"/>
  <c r="AU585" i="2"/>
  <c r="AV585" i="2"/>
  <c r="C586" i="2"/>
  <c r="G586" i="2"/>
  <c r="S586" i="2"/>
  <c r="AA586" i="2"/>
  <c r="AC586" i="2"/>
  <c r="AE586" i="2"/>
  <c r="AS586" i="2"/>
  <c r="AU586" i="2"/>
  <c r="AV586" i="2"/>
  <c r="C587" i="2"/>
  <c r="G587" i="2"/>
  <c r="S587" i="2"/>
  <c r="AA587" i="2"/>
  <c r="AC587" i="2"/>
  <c r="AE587" i="2"/>
  <c r="AS587" i="2"/>
  <c r="AU587" i="2"/>
  <c r="AV587" i="2"/>
  <c r="C588" i="2"/>
  <c r="G588" i="2"/>
  <c r="S588" i="2"/>
  <c r="AA588" i="2"/>
  <c r="AC588" i="2"/>
  <c r="AE588" i="2"/>
  <c r="AS588" i="2"/>
  <c r="AU588" i="2"/>
  <c r="AV588" i="2"/>
  <c r="C589" i="2"/>
  <c r="G589" i="2"/>
  <c r="S589" i="2"/>
  <c r="AA589" i="2"/>
  <c r="AC589" i="2"/>
  <c r="AE589" i="2"/>
  <c r="AS589" i="2"/>
  <c r="AU589" i="2"/>
  <c r="AV589" i="2"/>
  <c r="C590" i="2"/>
  <c r="G590" i="2"/>
  <c r="S590" i="2"/>
  <c r="AA590" i="2"/>
  <c r="AC590" i="2"/>
  <c r="AE590" i="2"/>
  <c r="AS590" i="2"/>
  <c r="AU590" i="2"/>
  <c r="AV590" i="2"/>
  <c r="C591" i="2"/>
  <c r="G591" i="2"/>
  <c r="S591" i="2"/>
  <c r="AA591" i="2"/>
  <c r="AC591" i="2"/>
  <c r="AE591" i="2"/>
  <c r="AS591" i="2"/>
  <c r="AU591" i="2"/>
  <c r="AV591" i="2"/>
  <c r="C592" i="2"/>
  <c r="G592" i="2"/>
  <c r="S592" i="2"/>
  <c r="AA592" i="2"/>
  <c r="AC592" i="2"/>
  <c r="AE592" i="2"/>
  <c r="AS592" i="2"/>
  <c r="AU592" i="2"/>
  <c r="AV592" i="2"/>
  <c r="C593" i="2"/>
  <c r="G593" i="2"/>
  <c r="S593" i="2"/>
  <c r="AA593" i="2"/>
  <c r="AE593" i="2"/>
  <c r="AS593" i="2"/>
  <c r="AU593" i="2"/>
  <c r="AV593" i="2"/>
  <c r="C594" i="2"/>
  <c r="G594" i="2"/>
  <c r="S594" i="2"/>
  <c r="AA594" i="2"/>
  <c r="AE594" i="2"/>
  <c r="AS594" i="2"/>
  <c r="AU594" i="2"/>
  <c r="AV594" i="2"/>
  <c r="C595" i="2"/>
  <c r="G595" i="2"/>
  <c r="S595" i="2"/>
  <c r="AA595" i="2"/>
  <c r="AE595" i="2"/>
  <c r="AS595" i="2"/>
  <c r="AU595" i="2"/>
  <c r="AV595" i="2"/>
  <c r="C596" i="2"/>
  <c r="G596" i="2"/>
  <c r="S596" i="2"/>
  <c r="AA596" i="2"/>
  <c r="AE596" i="2"/>
  <c r="AS596" i="2"/>
  <c r="AU596" i="2"/>
  <c r="AV596" i="2"/>
  <c r="C597" i="2"/>
  <c r="G597" i="2"/>
  <c r="S597" i="2"/>
  <c r="AA597" i="2"/>
  <c r="AE597" i="2"/>
  <c r="AS597" i="2"/>
  <c r="AU597" i="2"/>
  <c r="AV597" i="2"/>
  <c r="C598" i="2"/>
  <c r="G598" i="2"/>
  <c r="S598" i="2"/>
  <c r="AA598" i="2"/>
  <c r="AE598" i="2"/>
  <c r="AS598" i="2"/>
  <c r="AU598" i="2"/>
  <c r="AV598" i="2"/>
  <c r="C599" i="2"/>
  <c r="G599" i="2"/>
  <c r="S599" i="2"/>
  <c r="AA599" i="2"/>
  <c r="AE599" i="2"/>
  <c r="AS599" i="2"/>
  <c r="AU599" i="2"/>
  <c r="AV599" i="2"/>
  <c r="C600" i="2"/>
  <c r="G600" i="2"/>
  <c r="S600" i="2"/>
  <c r="AA600" i="2"/>
  <c r="AE600" i="2"/>
  <c r="AS600" i="2"/>
  <c r="AU600" i="2"/>
  <c r="AV600" i="2"/>
  <c r="C601" i="2"/>
  <c r="G601" i="2"/>
  <c r="S601" i="2"/>
  <c r="AA601" i="2"/>
  <c r="AE601" i="2"/>
  <c r="AS601" i="2"/>
  <c r="AU601" i="2"/>
  <c r="AV601" i="2"/>
  <c r="C602" i="2"/>
  <c r="G602" i="2"/>
  <c r="S602" i="2"/>
  <c r="AA602" i="2"/>
  <c r="AE602" i="2"/>
  <c r="AS602" i="2"/>
  <c r="AU602" i="2"/>
  <c r="AV602" i="2"/>
  <c r="C603" i="2"/>
  <c r="G603" i="2"/>
  <c r="S603" i="2"/>
  <c r="AA603" i="2"/>
  <c r="AE603" i="2"/>
  <c r="AS603" i="2"/>
  <c r="AU603" i="2"/>
  <c r="AV603" i="2"/>
  <c r="C604" i="2"/>
  <c r="G604" i="2"/>
  <c r="S604" i="2"/>
  <c r="AA604" i="2"/>
  <c r="AE604" i="2"/>
  <c r="AS604" i="2"/>
  <c r="AU604" i="2"/>
  <c r="AV604" i="2"/>
  <c r="C605" i="2"/>
  <c r="G605" i="2"/>
  <c r="S605" i="2"/>
  <c r="AA605" i="2"/>
  <c r="AE605" i="2"/>
  <c r="AS605" i="2"/>
  <c r="AU605" i="2"/>
  <c r="AV605" i="2"/>
  <c r="C606" i="2"/>
  <c r="G606" i="2"/>
  <c r="S606" i="2"/>
  <c r="AA606" i="2"/>
  <c r="AE606" i="2"/>
  <c r="AS606" i="2"/>
  <c r="AU606" i="2"/>
  <c r="AV606" i="2"/>
  <c r="C607" i="2"/>
  <c r="G607" i="2"/>
  <c r="S607" i="2"/>
  <c r="AA607" i="2"/>
  <c r="AE607" i="2"/>
  <c r="AS607" i="2"/>
  <c r="AU607" i="2"/>
  <c r="AV607" i="2"/>
  <c r="C608" i="2"/>
  <c r="G608" i="2"/>
  <c r="S608" i="2"/>
  <c r="AE608" i="2"/>
  <c r="AS608" i="2"/>
  <c r="AU608" i="2"/>
  <c r="AV608" i="2"/>
  <c r="C609" i="2"/>
  <c r="G609" i="2"/>
  <c r="S609" i="2"/>
  <c r="AE609" i="2"/>
  <c r="AS609" i="2"/>
  <c r="AU609" i="2"/>
  <c r="AV609" i="2"/>
  <c r="C610" i="2"/>
  <c r="G610" i="2"/>
  <c r="S610" i="2"/>
  <c r="AE610" i="2"/>
  <c r="AS610" i="2"/>
  <c r="AU610" i="2"/>
  <c r="AV610" i="2"/>
  <c r="C611" i="2"/>
  <c r="G611" i="2"/>
  <c r="S611" i="2"/>
  <c r="AE611" i="2"/>
  <c r="AS611" i="2"/>
  <c r="AU611" i="2"/>
  <c r="AV611" i="2"/>
  <c r="C612" i="2"/>
  <c r="G612" i="2"/>
  <c r="AE612" i="2"/>
  <c r="AS612" i="2"/>
  <c r="AU612" i="2"/>
  <c r="AV612" i="2"/>
  <c r="G613" i="2"/>
  <c r="AE613" i="2"/>
  <c r="AS613" i="2"/>
  <c r="AU613" i="2"/>
  <c r="AV613" i="2"/>
  <c r="G614" i="2"/>
  <c r="AE614" i="2"/>
  <c r="AS614" i="2"/>
  <c r="AU614" i="2"/>
  <c r="AV614" i="2"/>
  <c r="G615" i="2"/>
  <c r="AE615" i="2"/>
  <c r="AS615" i="2"/>
  <c r="AU615" i="2"/>
  <c r="AV615" i="2"/>
  <c r="G616" i="2"/>
  <c r="AE616" i="2"/>
  <c r="AS616" i="2"/>
  <c r="AU616" i="2"/>
  <c r="AV616" i="2"/>
  <c r="G617" i="2"/>
  <c r="AE617" i="2"/>
  <c r="AS617" i="2"/>
  <c r="AU617" i="2"/>
  <c r="AV617" i="2"/>
  <c r="G618" i="2"/>
  <c r="AE618" i="2"/>
  <c r="AS618" i="2"/>
  <c r="AU618" i="2"/>
  <c r="AV618" i="2"/>
  <c r="G619" i="2"/>
  <c r="AE619" i="2"/>
  <c r="AS619" i="2"/>
  <c r="AU619" i="2"/>
  <c r="AV619" i="2"/>
  <c r="G620" i="2"/>
  <c r="AE620" i="2"/>
  <c r="AS620" i="2"/>
  <c r="AU620" i="2"/>
  <c r="AV620" i="2"/>
  <c r="G621" i="2"/>
  <c r="AE621" i="2"/>
  <c r="AS621" i="2"/>
  <c r="AU621" i="2"/>
  <c r="AV621" i="2"/>
  <c r="G622" i="2"/>
  <c r="AE622" i="2"/>
  <c r="AS622" i="2"/>
  <c r="AU622" i="2"/>
  <c r="AV622" i="2"/>
  <c r="G623" i="2"/>
  <c r="AE623" i="2"/>
  <c r="AS623" i="2"/>
  <c r="AU623" i="2"/>
  <c r="AV623" i="2"/>
  <c r="G624" i="2"/>
  <c r="AE624" i="2"/>
  <c r="AS624" i="2"/>
  <c r="AU624" i="2"/>
  <c r="AV624" i="2"/>
  <c r="G625" i="2"/>
  <c r="AE625" i="2"/>
  <c r="AS625" i="2"/>
  <c r="AU625" i="2"/>
  <c r="AV625" i="2"/>
  <c r="G626" i="2"/>
  <c r="AE626" i="2"/>
  <c r="AS626" i="2"/>
  <c r="AU626" i="2"/>
  <c r="AV626" i="2"/>
  <c r="G627" i="2"/>
  <c r="AE627" i="2"/>
  <c r="AS627" i="2"/>
  <c r="AU627" i="2"/>
  <c r="AV627" i="2"/>
  <c r="G628" i="2"/>
  <c r="AE628" i="2"/>
  <c r="AS628" i="2"/>
  <c r="AU628" i="2"/>
  <c r="AV628" i="2"/>
  <c r="G629" i="2"/>
  <c r="AE629" i="2"/>
  <c r="AS629" i="2"/>
  <c r="AU629" i="2"/>
  <c r="AV629" i="2"/>
  <c r="G630" i="2"/>
  <c r="AE630" i="2"/>
  <c r="AS630" i="2"/>
  <c r="AU630" i="2"/>
  <c r="AV630" i="2"/>
  <c r="G631" i="2"/>
  <c r="AE631" i="2"/>
  <c r="AS631" i="2"/>
  <c r="AU631" i="2"/>
  <c r="AV631" i="2"/>
  <c r="G632" i="2"/>
  <c r="AE632" i="2"/>
  <c r="AS632" i="2"/>
  <c r="AU632" i="2"/>
  <c r="AV632" i="2"/>
  <c r="G633" i="2"/>
  <c r="AE633" i="2"/>
  <c r="AS633" i="2"/>
  <c r="AU633" i="2"/>
  <c r="AV633" i="2"/>
  <c r="G634" i="2"/>
  <c r="AE634" i="2"/>
  <c r="AS634" i="2"/>
  <c r="AU634" i="2"/>
  <c r="AV634" i="2"/>
  <c r="G635" i="2"/>
  <c r="AE635" i="2"/>
  <c r="AS635" i="2"/>
  <c r="AU635" i="2"/>
  <c r="AV635" i="2"/>
  <c r="G636" i="2"/>
  <c r="AE636" i="2"/>
  <c r="AS636" i="2"/>
  <c r="AU636" i="2"/>
  <c r="AV636" i="2"/>
  <c r="G637" i="2"/>
  <c r="AE637" i="2"/>
  <c r="AS637" i="2"/>
  <c r="AU637" i="2"/>
  <c r="AV637" i="2"/>
  <c r="G638" i="2"/>
  <c r="AE638" i="2"/>
  <c r="AS638" i="2"/>
  <c r="AU638" i="2"/>
  <c r="AV638" i="2"/>
  <c r="G639" i="2"/>
  <c r="AE639" i="2"/>
  <c r="AS639" i="2"/>
  <c r="AU639" i="2"/>
  <c r="AV639" i="2"/>
  <c r="G640" i="2"/>
  <c r="AE640" i="2"/>
  <c r="AS640" i="2"/>
  <c r="AU640" i="2"/>
  <c r="AV640" i="2"/>
  <c r="G641" i="2"/>
  <c r="AE641" i="2"/>
  <c r="AS641" i="2"/>
  <c r="AU641" i="2"/>
  <c r="AV641" i="2"/>
  <c r="G642" i="2"/>
  <c r="AE642" i="2"/>
  <c r="AS642" i="2"/>
  <c r="AU642" i="2"/>
  <c r="AV642" i="2"/>
  <c r="G643" i="2"/>
  <c r="AE643" i="2"/>
  <c r="AS643" i="2"/>
  <c r="AU643" i="2"/>
  <c r="AV643" i="2"/>
  <c r="G644" i="2"/>
  <c r="AE644" i="2"/>
  <c r="AS644" i="2"/>
  <c r="AU644" i="2"/>
  <c r="AV644" i="2"/>
  <c r="G645" i="2"/>
  <c r="AE645" i="2"/>
  <c r="AS645" i="2"/>
  <c r="AU645" i="2"/>
  <c r="AV645" i="2"/>
  <c r="G646" i="2"/>
  <c r="AE646" i="2"/>
  <c r="AS646" i="2"/>
  <c r="AU646" i="2"/>
  <c r="AV646" i="2"/>
  <c r="G647" i="2"/>
  <c r="AE647" i="2"/>
  <c r="AS647" i="2"/>
  <c r="AU647" i="2"/>
  <c r="AV647" i="2"/>
  <c r="G648" i="2"/>
  <c r="AE648" i="2"/>
  <c r="AS648" i="2"/>
  <c r="AU648" i="2"/>
  <c r="AV648" i="2"/>
  <c r="G649" i="2"/>
  <c r="AE649" i="2"/>
  <c r="AS649" i="2"/>
  <c r="AU649" i="2"/>
  <c r="AV649" i="2"/>
  <c r="G650" i="2"/>
  <c r="AE650" i="2"/>
  <c r="AS650" i="2"/>
  <c r="AU650" i="2"/>
  <c r="AV650" i="2"/>
  <c r="G651" i="2"/>
  <c r="AE651" i="2"/>
  <c r="AS651" i="2"/>
  <c r="AU651" i="2"/>
  <c r="AV651" i="2"/>
  <c r="G652" i="2"/>
  <c r="AE652" i="2"/>
  <c r="AS652" i="2"/>
  <c r="AU652" i="2"/>
  <c r="AV652" i="2"/>
  <c r="G653" i="2"/>
  <c r="AE653" i="2"/>
  <c r="AS653" i="2"/>
  <c r="AU653" i="2"/>
  <c r="AV653" i="2"/>
  <c r="G654" i="2"/>
  <c r="AE654" i="2"/>
  <c r="AS654" i="2"/>
  <c r="AU654" i="2"/>
  <c r="AV654" i="2"/>
  <c r="G655" i="2"/>
  <c r="AE655" i="2"/>
  <c r="AS655" i="2"/>
  <c r="AU655" i="2"/>
  <c r="AV655" i="2"/>
  <c r="G656" i="2"/>
  <c r="AE656" i="2"/>
  <c r="AS656" i="2"/>
  <c r="AU656" i="2"/>
  <c r="AV656" i="2"/>
  <c r="G657" i="2"/>
  <c r="AE657" i="2"/>
  <c r="AS657" i="2"/>
  <c r="AU657" i="2"/>
  <c r="AV657" i="2"/>
  <c r="G658" i="2"/>
  <c r="AE658" i="2"/>
  <c r="AS658" i="2"/>
  <c r="AU658" i="2"/>
  <c r="AV658" i="2"/>
  <c r="G659" i="2"/>
  <c r="AE659" i="2"/>
  <c r="AS659" i="2"/>
  <c r="AU659" i="2"/>
  <c r="AV659" i="2"/>
  <c r="G660" i="2"/>
  <c r="AE660" i="2"/>
  <c r="AS660" i="2"/>
  <c r="AU660" i="2"/>
  <c r="AV660" i="2"/>
  <c r="G661" i="2"/>
  <c r="AE661" i="2"/>
  <c r="AS661" i="2"/>
  <c r="AU661" i="2"/>
  <c r="AV661" i="2"/>
  <c r="G662" i="2"/>
  <c r="AE662" i="2"/>
  <c r="AS662" i="2"/>
  <c r="AU662" i="2"/>
  <c r="AV662" i="2"/>
  <c r="G663" i="2"/>
  <c r="AE663" i="2"/>
  <c r="AS663" i="2"/>
  <c r="AU663" i="2"/>
  <c r="AV663" i="2"/>
  <c r="G664" i="2"/>
  <c r="AE664" i="2"/>
  <c r="AS664" i="2"/>
  <c r="AU664" i="2"/>
  <c r="AV664" i="2"/>
  <c r="G665" i="2"/>
  <c r="AE665" i="2"/>
  <c r="AS665" i="2"/>
  <c r="AU665" i="2"/>
  <c r="AV665" i="2"/>
  <c r="G666" i="2"/>
  <c r="AS666" i="2"/>
  <c r="AU666" i="2"/>
  <c r="AV666" i="2"/>
  <c r="G667" i="2"/>
  <c r="AU667" i="2"/>
  <c r="AV667" i="2"/>
  <c r="G668" i="2"/>
  <c r="AU668" i="2"/>
  <c r="AV668" i="2"/>
  <c r="G669" i="2"/>
  <c r="AU669" i="2"/>
  <c r="AV669" i="2"/>
  <c r="G670" i="2"/>
  <c r="AU670" i="2"/>
  <c r="AV670" i="2"/>
  <c r="AU671" i="2"/>
  <c r="AU672" i="2"/>
  <c r="AU673" i="2"/>
  <c r="AU674" i="2"/>
  <c r="AU675" i="2"/>
  <c r="AU676" i="2"/>
  <c r="AU677" i="2"/>
  <c r="AU678" i="2"/>
  <c r="AU679" i="2"/>
  <c r="AU680" i="2"/>
  <c r="AU681" i="2"/>
  <c r="AU682" i="2"/>
  <c r="AU683" i="2"/>
  <c r="AU684" i="2"/>
  <c r="AU685" i="2"/>
  <c r="AU686" i="2"/>
  <c r="AU687" i="2"/>
  <c r="AU688" i="2"/>
  <c r="AU689" i="2"/>
  <c r="AU690" i="2"/>
  <c r="AU691" i="2"/>
  <c r="AU692" i="2"/>
  <c r="AU693" i="2"/>
  <c r="AU694" i="2"/>
  <c r="AU695" i="2"/>
  <c r="AU696" i="2"/>
  <c r="AU697" i="2"/>
  <c r="AU698" i="2"/>
  <c r="AU699" i="2"/>
  <c r="AU700" i="2"/>
  <c r="AU701" i="2"/>
  <c r="AU702" i="2"/>
  <c r="AU703" i="2"/>
  <c r="AU704" i="2"/>
  <c r="AU705" i="2"/>
  <c r="AU706" i="2"/>
  <c r="AU707" i="2"/>
  <c r="AU708" i="2"/>
  <c r="AU709" i="2"/>
  <c r="AU710" i="2"/>
  <c r="AU711" i="2"/>
  <c r="AU712" i="2"/>
  <c r="AU713" i="2"/>
  <c r="AU714" i="2"/>
  <c r="AU715" i="2"/>
  <c r="AU716" i="2"/>
  <c r="AU717" i="2"/>
  <c r="AU718" i="2"/>
  <c r="AU719" i="2"/>
  <c r="AU720" i="2"/>
  <c r="AU721" i="2"/>
  <c r="AU722" i="2"/>
  <c r="AU723" i="2"/>
  <c r="AU724" i="2"/>
  <c r="AU725" i="2"/>
  <c r="AU726" i="2"/>
  <c r="AU727" i="2"/>
  <c r="AU728" i="2"/>
  <c r="AU729" i="2"/>
  <c r="AU730" i="2"/>
  <c r="AU731" i="2"/>
  <c r="E735" i="2"/>
  <c r="G735" i="2"/>
  <c r="I735" i="2"/>
  <c r="S735" i="2"/>
  <c r="Y735" i="2"/>
  <c r="AM735" i="2"/>
  <c r="E736" i="2"/>
  <c r="G736" i="2"/>
  <c r="I736" i="2"/>
  <c r="S736" i="2"/>
  <c r="AA736" i="2"/>
  <c r="AC736" i="2"/>
  <c r="AE736" i="2"/>
  <c r="AK736" i="2"/>
  <c r="AM736" i="2"/>
  <c r="AS736" i="2"/>
  <c r="C738" i="2"/>
  <c r="E738" i="2"/>
  <c r="G738" i="2"/>
  <c r="I738" i="2"/>
  <c r="M738" i="2"/>
  <c r="O738" i="2"/>
  <c r="S738" i="2"/>
  <c r="U738" i="2"/>
  <c r="W738" i="2"/>
  <c r="Y738" i="2"/>
  <c r="AM738" i="2"/>
  <c r="C739" i="2"/>
  <c r="E739" i="2"/>
  <c r="G739" i="2"/>
  <c r="I739" i="2"/>
  <c r="M739" i="2"/>
  <c r="O739" i="2"/>
  <c r="S739" i="2"/>
  <c r="U739" i="2"/>
  <c r="W739" i="2"/>
  <c r="Y739" i="2"/>
  <c r="AA739" i="2"/>
  <c r="AC739" i="2"/>
  <c r="AD739" i="2"/>
  <c r="AE739" i="2"/>
  <c r="AK739" i="2"/>
  <c r="AL739" i="2"/>
  <c r="AM739" i="2"/>
  <c r="AQ739" i="2"/>
  <c r="AS739" i="2"/>
  <c r="E741" i="2"/>
  <c r="G741" i="2"/>
  <c r="I741" i="2"/>
  <c r="M741" i="2"/>
  <c r="O741" i="2"/>
  <c r="S741" i="2"/>
  <c r="U741" i="2"/>
  <c r="W741" i="2"/>
  <c r="Y741" i="2"/>
  <c r="AM741" i="2"/>
  <c r="E742" i="2"/>
  <c r="G742" i="2"/>
  <c r="I742" i="2"/>
  <c r="M742" i="2"/>
  <c r="O742" i="2"/>
  <c r="S742" i="2"/>
  <c r="U742" i="2"/>
  <c r="W742" i="2"/>
  <c r="AA742" i="2"/>
  <c r="AC742" i="2"/>
  <c r="AE742" i="2"/>
  <c r="AK742" i="2"/>
  <c r="AM742" i="2"/>
  <c r="AQ742" i="2"/>
  <c r="AS742" i="2"/>
  <c r="E744" i="2"/>
  <c r="G744" i="2"/>
  <c r="I744" i="2"/>
  <c r="M744" i="2"/>
  <c r="O744" i="2"/>
  <c r="S744" i="2"/>
  <c r="U744" i="2"/>
  <c r="W744" i="2"/>
  <c r="Y744" i="2"/>
  <c r="AM744" i="2"/>
  <c r="E745" i="2"/>
  <c r="G745" i="2"/>
  <c r="I745" i="2"/>
  <c r="M745" i="2"/>
  <c r="O745" i="2"/>
  <c r="S745" i="2"/>
  <c r="U745" i="2"/>
  <c r="W745" i="2"/>
  <c r="AA745" i="2"/>
  <c r="AC745" i="2"/>
  <c r="AE745" i="2"/>
  <c r="AK745" i="2"/>
  <c r="AM745" i="2"/>
  <c r="AQ745" i="2"/>
  <c r="AS745" i="2"/>
  <c r="E747" i="2" a="1"/>
  <c r="E747" i="2" s="1"/>
  <c r="E751" i="2" s="1"/>
  <c r="G747" i="2" a="1"/>
  <c r="G747" i="2" s="1"/>
  <c r="G751" i="2" s="1"/>
  <c r="I747" i="2" a="1"/>
  <c r="I747" i="2" s="1"/>
  <c r="I751" i="2" s="1"/>
  <c r="M747" i="2" a="1"/>
  <c r="M747" i="2" s="1"/>
  <c r="M751" i="2" s="1"/>
  <c r="O747" i="2" a="1"/>
  <c r="O747" i="2" s="1"/>
  <c r="O751" i="2" s="1"/>
  <c r="S747" i="2" a="1"/>
  <c r="S747" i="2" s="1"/>
  <c r="S751" i="2" s="1"/>
  <c r="U747" i="2" a="1"/>
  <c r="U747" i="2" s="1"/>
  <c r="U751" i="2" s="1"/>
  <c r="W747" i="2" a="1"/>
  <c r="W747" i="2" s="1"/>
  <c r="W751" i="2" s="1"/>
  <c r="Y747" i="2" a="1"/>
  <c r="Y747" i="2" s="1"/>
  <c r="Y751" i="2" s="1"/>
  <c r="AM747" i="2" a="1"/>
  <c r="AM747" i="2" s="1"/>
  <c r="AM751" i="2" s="1"/>
  <c r="E748" i="2" a="1"/>
  <c r="E748" i="2" s="1"/>
  <c r="E752" i="2" s="1"/>
  <c r="G748" i="2" a="1"/>
  <c r="G748" i="2" s="1"/>
  <c r="G752" i="2" s="1"/>
  <c r="I748" i="2" a="1"/>
  <c r="I748" i="2" s="1"/>
  <c r="I752" i="2" s="1"/>
  <c r="M748" i="2" a="1"/>
  <c r="M748" i="2" s="1"/>
  <c r="M752" i="2" s="1"/>
  <c r="O748" i="2" a="1"/>
  <c r="O748" i="2" s="1"/>
  <c r="O752" i="2" s="1"/>
  <c r="S748" i="2" a="1"/>
  <c r="S748" i="2" s="1"/>
  <c r="S752" i="2" s="1"/>
  <c r="U748" i="2" a="1"/>
  <c r="U748" i="2" s="1"/>
  <c r="U752" i="2" s="1"/>
  <c r="W748" i="2" a="1"/>
  <c r="W748" i="2" s="1"/>
  <c r="W752" i="2" s="1"/>
  <c r="AA748" i="2" a="1"/>
  <c r="AA748" i="2" s="1"/>
  <c r="AA752" i="2" s="1"/>
  <c r="AC748" i="2" a="1"/>
  <c r="AC748" i="2" s="1"/>
  <c r="AC752" i="2" s="1"/>
  <c r="AE748" i="2" a="1"/>
  <c r="AE748" i="2" s="1"/>
  <c r="AE752" i="2" s="1"/>
  <c r="AK748" i="2" a="1"/>
  <c r="AK748" i="2" s="1"/>
  <c r="AK752" i="2" s="1"/>
  <c r="AM748" i="2" a="1"/>
  <c r="AM748" i="2" s="1"/>
  <c r="AM752" i="2" s="1"/>
  <c r="AQ748" i="2" a="1"/>
  <c r="AQ748" i="2" s="1"/>
  <c r="AQ752" i="2" s="1"/>
  <c r="AS748" i="2" a="1"/>
  <c r="AS748" i="2" s="1"/>
  <c r="AS752" i="2" s="1"/>
  <c r="C749" i="2" a="1"/>
  <c r="C749" i="2" s="1"/>
  <c r="G749" i="2" a="1"/>
  <c r="G749" i="2" s="1"/>
  <c r="S749" i="2" a="1"/>
  <c r="S749" i="2" s="1"/>
  <c r="AA749" i="2" a="1"/>
  <c r="AA749" i="2" s="1"/>
  <c r="AC749" i="2" a="1"/>
  <c r="AC749" i="2" s="1"/>
  <c r="AE749" i="2" a="1"/>
  <c r="AE749" i="2" s="1"/>
  <c r="AK749" i="2" a="1"/>
  <c r="AK749" i="2" s="1"/>
  <c r="E755" i="2" a="1"/>
  <c r="E755" i="2" s="1"/>
  <c r="E759" i="2" s="1"/>
  <c r="G755" i="2" a="1"/>
  <c r="G755" i="2" s="1"/>
  <c r="G759" i="2" s="1"/>
  <c r="I755" i="2" a="1"/>
  <c r="I755" i="2" s="1"/>
  <c r="I759" i="2" s="1"/>
  <c r="M755" i="2" a="1"/>
  <c r="M755" i="2" s="1"/>
  <c r="M759" i="2" s="1"/>
  <c r="O755" i="2" a="1"/>
  <c r="O755" i="2" s="1"/>
  <c r="O759" i="2" s="1"/>
  <c r="S755" i="2" a="1"/>
  <c r="S755" i="2" s="1"/>
  <c r="S759" i="2" s="1"/>
  <c r="U755" i="2" a="1"/>
  <c r="U755" i="2" s="1"/>
  <c r="U759" i="2" s="1"/>
  <c r="W755" i="2" a="1"/>
  <c r="W755" i="2" s="1"/>
  <c r="W759" i="2" s="1"/>
  <c r="Y755" i="2" a="1"/>
  <c r="Y755" i="2" s="1"/>
  <c r="Y759" i="2" s="1"/>
  <c r="AM755" i="2" a="1"/>
  <c r="AM755" i="2" s="1"/>
  <c r="AM759" i="2" s="1"/>
  <c r="E756" i="2" a="1"/>
  <c r="E756" i="2" s="1"/>
  <c r="E760" i="2" s="1"/>
  <c r="G756" i="2" a="1"/>
  <c r="G756" i="2" s="1"/>
  <c r="G760" i="2" s="1"/>
  <c r="I756" i="2" a="1"/>
  <c r="I756" i="2" s="1"/>
  <c r="I760" i="2" s="1"/>
  <c r="M756" i="2" a="1"/>
  <c r="M756" i="2" s="1"/>
  <c r="M760" i="2" s="1"/>
  <c r="O756" i="2" a="1"/>
  <c r="O756" i="2" s="1"/>
  <c r="O760" i="2" s="1"/>
  <c r="S756" i="2" a="1"/>
  <c r="S756" i="2" s="1"/>
  <c r="S760" i="2" s="1"/>
  <c r="U756" i="2" a="1"/>
  <c r="U756" i="2" s="1"/>
  <c r="U760" i="2" s="1"/>
  <c r="W756" i="2" a="1"/>
  <c r="W756" i="2" s="1"/>
  <c r="W760" i="2" s="1"/>
  <c r="AA756" i="2" a="1"/>
  <c r="AA756" i="2" s="1"/>
  <c r="AA760" i="2" s="1"/>
  <c r="AC756" i="2" a="1"/>
  <c r="AC756" i="2" s="1"/>
  <c r="AC760" i="2" s="1"/>
  <c r="AE756" i="2" a="1"/>
  <c r="AE756" i="2" s="1"/>
  <c r="AE760" i="2" s="1"/>
  <c r="AK756" i="2" a="1"/>
  <c r="AK756" i="2" s="1"/>
  <c r="AK760" i="2" s="1"/>
  <c r="AM756" i="2" a="1"/>
  <c r="AM756" i="2" s="1"/>
  <c r="AM760" i="2" s="1"/>
  <c r="AS756" i="2" a="1"/>
  <c r="AS756" i="2" s="1"/>
  <c r="AS760" i="2" s="1"/>
  <c r="AQ760" i="2" a="1"/>
  <c r="AQ760" i="2" s="1"/>
  <c r="AQ761" i="2" a="1"/>
  <c r="AQ761" i="2"/>
  <c r="E763" i="2" a="1"/>
  <c r="E763" i="2"/>
  <c r="G763" i="2" a="1"/>
  <c r="G763" i="2"/>
  <c r="G767" i="2" s="1"/>
  <c r="I763" i="2" a="1"/>
  <c r="I763" i="2"/>
  <c r="M763" i="2" a="1"/>
  <c r="M763" i="2"/>
  <c r="M767" i="2" s="1"/>
  <c r="O763" i="2" a="1"/>
  <c r="O763" i="2"/>
  <c r="S763" i="2" a="1"/>
  <c r="S763" i="2"/>
  <c r="U763" i="2" a="1"/>
  <c r="U763" i="2"/>
  <c r="U767" i="2" s="1"/>
  <c r="W763" i="2" a="1"/>
  <c r="W763" i="2"/>
  <c r="Y763" i="2" a="1"/>
  <c r="Y763" i="2"/>
  <c r="Y767" i="2" s="1"/>
  <c r="AM763" i="2" a="1"/>
  <c r="AM763" i="2"/>
  <c r="E764" i="2" a="1"/>
  <c r="E764" i="2"/>
  <c r="G764" i="2" a="1"/>
  <c r="G764" i="2"/>
  <c r="G768" i="2" s="1"/>
  <c r="I764" i="2" a="1"/>
  <c r="I764" i="2"/>
  <c r="M764" i="2" a="1"/>
  <c r="M764" i="2"/>
  <c r="M768" i="2" s="1"/>
  <c r="O764" i="2" a="1"/>
  <c r="O764" i="2"/>
  <c r="S764" i="2" a="1"/>
  <c r="S764" i="2"/>
  <c r="U764" i="2" a="1"/>
  <c r="U764" i="2"/>
  <c r="U768" i="2" s="1"/>
  <c r="W764" i="2" a="1"/>
  <c r="W764" i="2"/>
  <c r="AA764" i="2" a="1"/>
  <c r="AA764" i="2"/>
  <c r="AC764" i="2" a="1"/>
  <c r="AC764" i="2"/>
  <c r="AC768" i="2" s="1"/>
  <c r="AE764" i="2" a="1"/>
  <c r="AE764" i="2"/>
  <c r="AK764" i="2" a="1"/>
  <c r="AK764" i="2"/>
  <c r="AK768" i="2" s="1"/>
  <c r="AM764" i="2" a="1"/>
  <c r="AM764" i="2"/>
  <c r="AS764" i="2" a="1"/>
  <c r="AS764" i="2"/>
  <c r="AS768" i="2" s="1"/>
  <c r="E767" i="2"/>
  <c r="I767" i="2"/>
  <c r="O767" i="2"/>
  <c r="S767" i="2"/>
  <c r="W767" i="2"/>
  <c r="AM767" i="2"/>
  <c r="E768" i="2"/>
  <c r="I768" i="2"/>
  <c r="O768" i="2"/>
  <c r="S768" i="2"/>
  <c r="W768" i="2"/>
  <c r="AA768" i="2"/>
  <c r="AE768" i="2"/>
  <c r="AM768" i="2"/>
  <c r="Y736" i="2" l="1"/>
  <c r="Y742" i="2"/>
  <c r="Y764" i="2" a="1"/>
  <c r="Y764" i="2" s="1"/>
  <c r="Y768" i="2" s="1"/>
  <c r="Y756" i="2" a="1"/>
  <c r="Y756" i="2" s="1"/>
  <c r="Y760" i="2" s="1"/>
  <c r="Y745" i="2"/>
  <c r="Y748" i="2" a="1"/>
  <c r="Y748" i="2" s="1"/>
  <c r="Y752" i="2" s="1"/>
  <c r="Q749" i="2" a="1"/>
  <c r="Q749" i="2" s="1"/>
  <c r="Q547" i="2"/>
  <c r="AV540" i="2"/>
  <c r="AV537" i="2"/>
  <c r="AV532" i="2"/>
  <c r="AV524" i="2"/>
  <c r="AV538" i="2"/>
  <c r="AV530" i="2"/>
  <c r="AS581" i="2"/>
  <c r="AS749" i="2" s="1" a="1"/>
  <c r="AS749" i="2" s="1"/>
  <c r="AO547" i="2"/>
  <c r="AV541" i="2"/>
  <c r="AV536" i="2"/>
  <c r="AV528" i="2"/>
  <c r="AV549" i="2"/>
  <c r="AV405" i="2"/>
  <c r="AV381" i="2"/>
  <c r="Q389" i="2"/>
  <c r="Q264" i="2"/>
  <c r="C264" i="2"/>
  <c r="AV259" i="2"/>
  <c r="C255" i="2"/>
  <c r="AV255" i="2"/>
  <c r="AV237" i="2"/>
  <c r="AV233" i="2"/>
  <c r="AV229" i="2"/>
  <c r="AV225" i="2"/>
  <c r="AV273" i="2"/>
  <c r="AV269" i="2"/>
  <c r="AV265" i="2"/>
  <c r="C250" i="2"/>
  <c r="AV250" i="2"/>
  <c r="AV249" i="2"/>
  <c r="C246" i="2"/>
  <c r="AV246" i="2"/>
  <c r="AV245" i="2"/>
  <c r="C242" i="2"/>
  <c r="AV242" i="2"/>
  <c r="AV241" i="2"/>
  <c r="C238" i="2"/>
  <c r="AV238" i="2"/>
  <c r="C234" i="2"/>
  <c r="AV234" i="2"/>
  <c r="C230" i="2"/>
  <c r="AV230" i="2"/>
  <c r="C226" i="2"/>
  <c r="AV226" i="2"/>
  <c r="C222" i="2"/>
  <c r="AV222" i="2"/>
  <c r="AV216" i="2"/>
  <c r="AV208" i="2"/>
  <c r="AV263" i="2"/>
  <c r="C260" i="2"/>
  <c r="AV173" i="2"/>
  <c r="AV165" i="2"/>
  <c r="C163" i="2"/>
  <c r="AV163" i="2"/>
  <c r="AV157" i="2"/>
  <c r="C155" i="2"/>
  <c r="AV155" i="2"/>
  <c r="AV152" i="2"/>
  <c r="C152" i="2"/>
  <c r="C153" i="2"/>
  <c r="AV248" i="2"/>
  <c r="AV244" i="2"/>
  <c r="AV240" i="2"/>
  <c r="AV236" i="2"/>
  <c r="AV232" i="2"/>
  <c r="AV228" i="2"/>
  <c r="AV224" i="2"/>
  <c r="AV220" i="2"/>
  <c r="Q218" i="2"/>
  <c r="C211" i="2"/>
  <c r="AV211" i="2"/>
  <c r="Q210" i="2"/>
  <c r="AV197" i="2"/>
  <c r="AV189" i="2"/>
  <c r="AV181" i="2"/>
  <c r="AV171" i="2"/>
  <c r="AV162" i="2"/>
  <c r="AV154" i="2"/>
  <c r="C204" i="2"/>
  <c r="AV204" i="2"/>
  <c r="AV169" i="2"/>
  <c r="C167" i="2"/>
  <c r="AV167" i="2"/>
  <c r="AV161" i="2"/>
  <c r="C159" i="2"/>
  <c r="AV159" i="2"/>
  <c r="C215" i="2"/>
  <c r="AV215" i="2"/>
  <c r="Q214" i="2"/>
  <c r="C207" i="2"/>
  <c r="AV207" i="2"/>
  <c r="Q206" i="2"/>
  <c r="AV201" i="2"/>
  <c r="AV193" i="2"/>
  <c r="AV185" i="2"/>
  <c r="AV166" i="2"/>
  <c r="AV158" i="2"/>
  <c r="AV203" i="2"/>
  <c r="C150" i="2"/>
  <c r="C151" i="2"/>
  <c r="C146" i="2"/>
  <c r="C147" i="2"/>
  <c r="C142" i="2"/>
  <c r="C143" i="2"/>
  <c r="C138" i="2"/>
  <c r="C139" i="2"/>
  <c r="C134" i="2"/>
  <c r="C135" i="2"/>
  <c r="C130" i="2"/>
  <c r="C131" i="2"/>
  <c r="AV128" i="2"/>
  <c r="C126" i="2"/>
  <c r="C127" i="2"/>
  <c r="AV124" i="2"/>
  <c r="AV149" i="2"/>
  <c r="AV145" i="2"/>
  <c r="AV141" i="2"/>
  <c r="AV137" i="2"/>
  <c r="AV133" i="2"/>
  <c r="AV129" i="2"/>
  <c r="AV125" i="2"/>
  <c r="C741" i="2" l="1"/>
  <c r="C744" i="2"/>
  <c r="C735" i="2"/>
  <c r="C763" i="2" a="1"/>
  <c r="C763" i="2" s="1"/>
  <c r="C767" i="2" s="1"/>
  <c r="C747" i="2" a="1"/>
  <c r="C747" i="2" s="1"/>
  <c r="C751" i="2" s="1"/>
  <c r="C755" i="2" a="1"/>
  <c r="C755" i="2" s="1"/>
  <c r="C759" i="2" s="1"/>
  <c r="C742" i="2"/>
  <c r="C745" i="2"/>
  <c r="C736" i="2"/>
  <c r="C764" i="2" a="1"/>
  <c r="C764" i="2" s="1"/>
  <c r="C768" i="2" s="1"/>
  <c r="C748" i="2" a="1"/>
  <c r="C748" i="2" s="1"/>
  <c r="C752" i="2" s="1"/>
  <c r="C756" i="2" a="1"/>
  <c r="C756" i="2" s="1"/>
  <c r="C760" i="2" s="1"/>
  <c r="Q735" i="2"/>
  <c r="Q763" i="2" a="1"/>
  <c r="Q763" i="2" s="1"/>
  <c r="Q755" i="2" a="1"/>
  <c r="Q755" i="2" s="1"/>
  <c r="Q744" i="2"/>
  <c r="Q747" i="2" a="1"/>
  <c r="Q747" i="2" s="1"/>
  <c r="Q736" i="2"/>
  <c r="Q764" i="2" a="1"/>
  <c r="Q764" i="2" s="1"/>
  <c r="Q768" i="2" s="1"/>
  <c r="Q756" i="2" a="1"/>
  <c r="Q756" i="2" s="1"/>
  <c r="Q760" i="2" s="1"/>
  <c r="Q745" i="2"/>
  <c r="Q748" i="2" a="1"/>
  <c r="Q748" i="2" s="1"/>
  <c r="Q752" i="2" s="1"/>
  <c r="Q759" i="2" l="1"/>
  <c r="Q767" i="2"/>
  <c r="Q751" i="2"/>
</calcChain>
</file>

<file path=xl/comments1.xml><?xml version="1.0" encoding="utf-8"?>
<comments xmlns="http://schemas.openxmlformats.org/spreadsheetml/2006/main">
  <authors>
    <author>creinhart</author>
  </authors>
  <commentList>
    <comment ref="D8" authorId="0" shapeId="0">
      <text>
        <r>
          <rPr>
            <b/>
            <sz val="8"/>
            <color indexed="81"/>
            <rFont val="Tahoma"/>
            <family val="2"/>
          </rPr>
          <t>creinhart: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<sst xmlns="http://schemas.openxmlformats.org/spreadsheetml/2006/main" count="402" uniqueCount="88">
  <si>
    <t>`</t>
  </si>
  <si>
    <t>Country</t>
  </si>
  <si>
    <t>1500-1799</t>
  </si>
  <si>
    <t>Belgium</t>
  </si>
  <si>
    <t>France</t>
  </si>
  <si>
    <t>livre tournois</t>
  </si>
  <si>
    <t>Augsburg pfenning</t>
  </si>
  <si>
    <t>Frankfurt pfenning</t>
  </si>
  <si>
    <t>Italy</t>
  </si>
  <si>
    <t>lira fiorentina</t>
  </si>
  <si>
    <t>Netherlands</t>
  </si>
  <si>
    <t>Flemish grote</t>
  </si>
  <si>
    <t>Portugal</t>
  </si>
  <si>
    <t>reis</t>
  </si>
  <si>
    <t>Russia</t>
  </si>
  <si>
    <t>ruble</t>
  </si>
  <si>
    <t>Spain-New Castille</t>
  </si>
  <si>
    <t>Spain-Valencia</t>
  </si>
  <si>
    <t>Sweden</t>
  </si>
  <si>
    <t>Turkey</t>
  </si>
  <si>
    <t>pence</t>
  </si>
  <si>
    <t>n.a.</t>
  </si>
  <si>
    <t>Start year-1499</t>
  </si>
  <si>
    <t>of debasements above 15%</t>
  </si>
  <si>
    <t xml:space="preserve">  </t>
  </si>
  <si>
    <t xml:space="preserve">Probability of </t>
  </si>
  <si>
    <t xml:space="preserve">Number of observations </t>
  </si>
  <si>
    <t>of debasements above 5%</t>
  </si>
  <si>
    <t>Probability of debasement</t>
  </si>
  <si>
    <t>1800-1899</t>
  </si>
  <si>
    <t>Number of observations of debasement</t>
  </si>
  <si>
    <t>Number of observations</t>
  </si>
  <si>
    <t xml:space="preserve"> </t>
  </si>
  <si>
    <t>Minimum</t>
  </si>
  <si>
    <t>Cumulative change</t>
  </si>
  <si>
    <t>Averages</t>
  </si>
  <si>
    <t>(ex. US)</t>
  </si>
  <si>
    <t>Allen&amp;Unger</t>
  </si>
  <si>
    <t>Ozmucur&amp;Pamuk</t>
  </si>
  <si>
    <t>Soderberg</t>
  </si>
  <si>
    <t>Change</t>
  </si>
  <si>
    <t>Feliu Montfort</t>
  </si>
  <si>
    <t>Mironov/Lindert</t>
  </si>
  <si>
    <t>Godinho</t>
  </si>
  <si>
    <t>vanZanden</t>
  </si>
  <si>
    <t>Malanima</t>
  </si>
  <si>
    <t>Korthals</t>
  </si>
  <si>
    <t>Source</t>
  </si>
  <si>
    <t>currency</t>
  </si>
  <si>
    <t>US dollar</t>
  </si>
  <si>
    <t>per akche</t>
  </si>
  <si>
    <t>per mark ortug</t>
  </si>
  <si>
    <t>%Change</t>
  </si>
  <si>
    <t>level</t>
  </si>
  <si>
    <t>%</t>
  </si>
  <si>
    <t>pence (dinar)</t>
  </si>
  <si>
    <t>vellon maravedis</t>
  </si>
  <si>
    <t>reales</t>
  </si>
  <si>
    <t>common ruble</t>
  </si>
  <si>
    <t>guilder</t>
  </si>
  <si>
    <t>per albus</t>
  </si>
  <si>
    <t>gr. Fl per hoet</t>
  </si>
  <si>
    <t>Kreuzer</t>
  </si>
  <si>
    <t>silver per</t>
  </si>
  <si>
    <t>Average</t>
  </si>
  <si>
    <t>terms of silver</t>
  </si>
  <si>
    <t>for a silver</t>
  </si>
  <si>
    <t>Grams of</t>
  </si>
  <si>
    <t>Value of assignatzia in</t>
  </si>
  <si>
    <t>a common ruble</t>
  </si>
  <si>
    <t>Currency</t>
  </si>
  <si>
    <t>Exchange rate of</t>
  </si>
  <si>
    <t>Bavaria</t>
  </si>
  <si>
    <t>Vienna</t>
  </si>
  <si>
    <t>United States</t>
  </si>
  <si>
    <t>Spain</t>
  </si>
  <si>
    <t>Germany</t>
  </si>
  <si>
    <t>England</t>
  </si>
  <si>
    <t>Austria</t>
  </si>
  <si>
    <t>End</t>
  </si>
  <si>
    <t>Beginning</t>
  </si>
  <si>
    <t>Silver content of currencies: 1258-1979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</si>
  <si>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</si>
  <si>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</si>
  <si>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</si>
  <si>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</si>
  <si>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page 176</t>
  </si>
  <si>
    <t>Table 11.2 Expropriation through currency debasement: Europe, nineteenth century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</si>
</sst>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0.0"/>
    <numFmt numFmtId="173" formatCode="0.0000"/>
    <numFmt numFmtId="174" formatCode="0.000"/>
  </numFmts>
  <fonts count="10" x14ac:knownFonts="1">
    <font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Verdana"/>
      <family val="2"/>
    </font>
    <font>
      <sz val="10"/>
      <name val="Arial"/>
      <family val="2"/>
    </font>
    <font>
      <b/>
      <sz val="10"/>
      <name val="Times New Roman"/>
      <family val="1"/>
    </font>
    <font>
      <i/>
      <sz val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/>
    <xf numFmtId="0" fontId="1" fillId="0" borderId="0" applyNumberFormat="0" applyFill="0" applyBorder="0" applyAlignment="0" applyProtection="0"/>
    <xf numFmtId="0" fontId="1" fillId="0" borderId="0">
      <alignment vertical="center"/>
    </xf>
    <xf numFmtId="0" fontId="1" fillId="0" borderId="0"/>
  </cellStyleXfs>
  <cellXfs count="102">
    <xf numFmtId="0" fontId="0" fillId="0" borderId="0" xfId="0">
      <alignment vertical="center"/>
    </xf>
    <xf numFmtId="0" fontId="0" fillId="2" borderId="0" xfId="0" applyFont="1" applyFill="1" applyAlignment="1"/>
    <xf numFmtId="0" fontId="0" fillId="0" borderId="0" xfId="0" applyFont="1" applyAlignment="1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Fill="1" applyAlignment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right"/>
    </xf>
    <xf numFmtId="0" fontId="0" fillId="3" borderId="2" xfId="0" applyFont="1" applyFill="1" applyBorder="1" applyAlignment="1"/>
    <xf numFmtId="0" fontId="0" fillId="3" borderId="3" xfId="0" applyFont="1" applyFill="1" applyBorder="1" applyAlignment="1"/>
    <xf numFmtId="0" fontId="1" fillId="3" borderId="4" xfId="0" applyFont="1" applyFill="1" applyBorder="1" applyAlignment="1"/>
    <xf numFmtId="0" fontId="1" fillId="3" borderId="0" xfId="0" applyFont="1" applyFill="1" applyBorder="1" applyAlignment="1"/>
    <xf numFmtId="172" fontId="0" fillId="3" borderId="0" xfId="0" applyNumberFormat="1" applyFill="1" applyBorder="1" applyAlignment="1"/>
    <xf numFmtId="0" fontId="1" fillId="3" borderId="0" xfId="0" applyFont="1" applyFill="1" applyBorder="1" applyAlignment="1">
      <alignment horizontal="right"/>
    </xf>
    <xf numFmtId="0" fontId="0" fillId="3" borderId="0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right"/>
    </xf>
    <xf numFmtId="1" fontId="1" fillId="3" borderId="0" xfId="0" applyNumberFormat="1" applyFont="1" applyFill="1" applyBorder="1" applyAlignment="1">
      <alignment horizontal="right"/>
    </xf>
    <xf numFmtId="2" fontId="1" fillId="3" borderId="0" xfId="0" applyNumberFormat="1" applyFont="1" applyFill="1" applyBorder="1" applyAlignment="1"/>
    <xf numFmtId="173" fontId="1" fillId="3" borderId="0" xfId="0" applyNumberFormat="1" applyFont="1" applyFill="1" applyBorder="1" applyAlignment="1">
      <alignment horizontal="right"/>
    </xf>
    <xf numFmtId="0" fontId="0" fillId="3" borderId="0" xfId="0" applyFill="1" applyBorder="1" applyAlignment="1"/>
    <xf numFmtId="0" fontId="0" fillId="3" borderId="0" xfId="0" applyFont="1" applyFill="1" applyBorder="1" applyAlignment="1"/>
    <xf numFmtId="173" fontId="1" fillId="3" borderId="0" xfId="0" applyNumberFormat="1" applyFont="1" applyFill="1" applyBorder="1" applyAlignment="1"/>
    <xf numFmtId="0" fontId="0" fillId="3" borderId="4" xfId="0" applyFill="1" applyBorder="1" applyAlignment="1"/>
    <xf numFmtId="1" fontId="1" fillId="3" borderId="0" xfId="0" applyNumberFormat="1" applyFont="1" applyFill="1" applyBorder="1" applyAlignment="1"/>
    <xf numFmtId="0" fontId="0" fillId="3" borderId="0" xfId="0" applyFont="1" applyFill="1" applyAlignment="1"/>
    <xf numFmtId="0" fontId="0" fillId="3" borderId="6" xfId="0" applyFill="1" applyBorder="1" applyAlignment="1"/>
    <xf numFmtId="0" fontId="1" fillId="3" borderId="7" xfId="0" applyFont="1" applyFill="1" applyBorder="1" applyAlignment="1"/>
    <xf numFmtId="173" fontId="1" fillId="3" borderId="7" xfId="0" applyNumberFormat="1" applyFont="1" applyFill="1" applyBorder="1" applyAlignment="1"/>
    <xf numFmtId="173" fontId="1" fillId="3" borderId="7" xfId="0" applyNumberFormat="1" applyFont="1" applyFill="1" applyBorder="1" applyAlignment="1">
      <alignment horizontal="right"/>
    </xf>
    <xf numFmtId="0" fontId="1" fillId="3" borderId="7" xfId="0" applyFont="1" applyFill="1" applyBorder="1" applyAlignment="1" applyProtection="1"/>
    <xf numFmtId="0" fontId="0" fillId="3" borderId="7" xfId="0" applyFill="1" applyBorder="1" applyAlignment="1"/>
    <xf numFmtId="0" fontId="0" fillId="3" borderId="8" xfId="0" applyFont="1" applyFill="1" applyBorder="1" applyAlignment="1">
      <alignment horizontal="right"/>
    </xf>
    <xf numFmtId="0" fontId="0" fillId="0" borderId="0" xfId="0" applyFill="1" applyAlignment="1"/>
    <xf numFmtId="0" fontId="1" fillId="0" borderId="0" xfId="0" applyFont="1" applyFill="1" applyAlignment="1"/>
    <xf numFmtId="173" fontId="1" fillId="0" borderId="0" xfId="0" applyNumberFormat="1" applyFont="1" applyFill="1" applyAlignment="1"/>
    <xf numFmtId="173" fontId="1" fillId="0" borderId="0" xfId="0" applyNumberFormat="1" applyFont="1" applyFill="1" applyAlignment="1">
      <alignment horizontal="right"/>
    </xf>
    <xf numFmtId="0" fontId="1" fillId="0" borderId="0" xfId="0" applyFont="1" applyFill="1" applyAlignment="1" applyProtection="1"/>
    <xf numFmtId="0" fontId="1" fillId="0" borderId="0" xfId="0" applyFont="1" applyAlignment="1" applyProtection="1"/>
    <xf numFmtId="172" fontId="1" fillId="0" borderId="0" xfId="0" applyNumberFormat="1" applyFont="1" applyAlignment="1" applyProtection="1">
      <alignment horizontal="center"/>
    </xf>
    <xf numFmtId="173" fontId="1" fillId="0" borderId="0" xfId="0" applyNumberFormat="1" applyFont="1" applyAlignment="1">
      <alignment horizontal="center"/>
    </xf>
    <xf numFmtId="173" fontId="0" fillId="0" borderId="0" xfId="0" applyNumberFormat="1" applyAlignment="1">
      <alignment horizontal="center"/>
    </xf>
    <xf numFmtId="2" fontId="1" fillId="0" borderId="0" xfId="0" applyNumberFormat="1" applyFont="1" applyAlignment="1"/>
    <xf numFmtId="173" fontId="1" fillId="0" borderId="0" xfId="0" applyNumberFormat="1" applyFont="1" applyAlignment="1">
      <alignment horizontal="right" wrapText="1"/>
    </xf>
    <xf numFmtId="173" fontId="1" fillId="0" borderId="0" xfId="0" applyNumberFormat="1" applyFont="1" applyAlignment="1"/>
    <xf numFmtId="173" fontId="1" fillId="0" borderId="0" xfId="0" applyNumberFormat="1" applyFont="1" applyAlignment="1" applyProtection="1">
      <alignment horizontal="center"/>
    </xf>
    <xf numFmtId="173" fontId="1" fillId="0" borderId="0" xfId="0" applyNumberFormat="1" applyFont="1" applyAlignment="1">
      <alignment horizontal="right"/>
    </xf>
    <xf numFmtId="172" fontId="1" fillId="0" borderId="0" xfId="0" applyNumberFormat="1" applyFont="1" applyAlignment="1"/>
    <xf numFmtId="173" fontId="5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/>
    <xf numFmtId="2" fontId="1" fillId="0" borderId="0" xfId="0" applyNumberFormat="1" applyFont="1" applyFill="1" applyAlignment="1"/>
    <xf numFmtId="174" fontId="1" fillId="0" borderId="0" xfId="0" applyNumberFormat="1" applyFont="1" applyAlignment="1">
      <alignment horizontal="right" wrapText="1"/>
    </xf>
    <xf numFmtId="173" fontId="1" fillId="0" borderId="0" xfId="0" applyNumberFormat="1" applyFont="1" applyAlignment="1" applyProtection="1"/>
    <xf numFmtId="0" fontId="1" fillId="0" borderId="9" xfId="0" applyFont="1" applyBorder="1" applyAlignment="1"/>
    <xf numFmtId="173" fontId="1" fillId="0" borderId="0" xfId="0" applyNumberFormat="1" applyFont="1" applyBorder="1" applyAlignment="1" applyProtection="1">
      <alignment horizontal="right"/>
    </xf>
    <xf numFmtId="174" fontId="1" fillId="0" borderId="0" xfId="0" applyNumberFormat="1" applyFont="1" applyAlignment="1"/>
    <xf numFmtId="2" fontId="1" fillId="0" borderId="0" xfId="0" applyNumberFormat="1" applyFont="1" applyAlignment="1">
      <alignment horizontal="right" wrapText="1"/>
    </xf>
    <xf numFmtId="2" fontId="1" fillId="0" borderId="0" xfId="0" applyNumberFormat="1" applyFont="1" applyBorder="1" applyAlignment="1">
      <alignment horizontal="right" wrapText="1"/>
    </xf>
    <xf numFmtId="173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/>
    <xf numFmtId="173" fontId="1" fillId="0" borderId="0" xfId="0" applyNumberFormat="1" applyFont="1" applyFill="1" applyBorder="1" applyAlignment="1" applyProtection="1">
      <alignment horizontal="right"/>
    </xf>
    <xf numFmtId="2" fontId="1" fillId="0" borderId="0" xfId="0" applyNumberFormat="1" applyFont="1" applyFill="1" applyBorder="1" applyAlignment="1" applyProtection="1"/>
    <xf numFmtId="2" fontId="1" fillId="0" borderId="9" xfId="0" applyNumberFormat="1" applyFont="1" applyBorder="1" applyAlignment="1">
      <alignment horizontal="right" wrapText="1"/>
    </xf>
    <xf numFmtId="173" fontId="1" fillId="0" borderId="0" xfId="0" applyNumberFormat="1" applyFont="1" applyAlignment="1" applyProtection="1">
      <alignment horizontal="right"/>
    </xf>
    <xf numFmtId="174" fontId="1" fillId="0" borderId="0" xfId="0" applyNumberFormat="1" applyFont="1" applyFill="1" applyAlignment="1"/>
    <xf numFmtId="173" fontId="0" fillId="0" borderId="0" xfId="0" applyNumberFormat="1" applyFill="1" applyAlignment="1"/>
    <xf numFmtId="173" fontId="1" fillId="0" borderId="0" xfId="0" applyNumberFormat="1" applyFont="1" applyFill="1" applyAlignment="1" applyProtection="1">
      <alignment horizontal="right"/>
    </xf>
    <xf numFmtId="2" fontId="1" fillId="0" borderId="0" xfId="0" applyNumberFormat="1" applyFont="1" applyFill="1" applyAlignment="1" applyProtection="1">
      <alignment horizontal="left"/>
    </xf>
    <xf numFmtId="173" fontId="0" fillId="0" borderId="0" xfId="0" applyNumberFormat="1" applyAlignment="1">
      <alignment horizontal="right"/>
    </xf>
    <xf numFmtId="173" fontId="1" fillId="0" borderId="0" xfId="0" applyNumberFormat="1" applyFont="1" applyFill="1" applyAlignment="1" applyProtection="1">
      <alignment horizontal="left"/>
    </xf>
    <xf numFmtId="0" fontId="1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 applyProtection="1">
      <alignment horizontal="center"/>
    </xf>
    <xf numFmtId="0" fontId="1" fillId="3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 applyProtection="1">
      <alignment horizontal="center"/>
    </xf>
    <xf numFmtId="0" fontId="5" fillId="3" borderId="0" xfId="0" applyFont="1" applyFill="1" applyBorder="1" applyAlignment="1">
      <alignment horizontal="center"/>
    </xf>
    <xf numFmtId="0" fontId="0" fillId="3" borderId="7" xfId="0" applyFont="1" applyFill="1" applyBorder="1" applyAlignment="1"/>
    <xf numFmtId="0" fontId="1" fillId="0" borderId="0" xfId="0" applyFont="1" applyFill="1" applyAlignment="1">
      <alignment horizontal="center"/>
    </xf>
    <xf numFmtId="0" fontId="6" fillId="0" borderId="0" xfId="0" applyNumberFormat="1" applyFont="1" applyFill="1" applyAlignment="1"/>
    <xf numFmtId="0" fontId="1" fillId="2" borderId="0" xfId="8" applyFill="1" applyAlignment="1"/>
    <xf numFmtId="0" fontId="1" fillId="0" borderId="0" xfId="8" applyAlignment="1"/>
    <xf numFmtId="0" fontId="1" fillId="0" borderId="0" xfId="8"/>
    <xf numFmtId="0" fontId="9" fillId="3" borderId="8" xfId="8" applyFont="1" applyFill="1" applyBorder="1" applyAlignment="1"/>
    <xf numFmtId="0" fontId="9" fillId="3" borderId="7" xfId="8" applyFont="1" applyFill="1" applyBorder="1" applyAlignment="1"/>
    <xf numFmtId="0" fontId="9" fillId="3" borderId="6" xfId="8" applyFont="1" applyFill="1" applyBorder="1" applyAlignment="1"/>
    <xf numFmtId="0" fontId="9" fillId="3" borderId="5" xfId="8" applyFont="1" applyFill="1" applyBorder="1" applyAlignment="1"/>
    <xf numFmtId="0" fontId="9" fillId="3" borderId="0" xfId="8" applyFont="1" applyFill="1" applyBorder="1" applyAlignment="1"/>
    <xf numFmtId="0" fontId="9" fillId="3" borderId="4" xfId="8" applyFont="1" applyFill="1" applyBorder="1" applyAlignment="1"/>
    <xf numFmtId="0" fontId="6" fillId="3" borderId="5" xfId="8" applyFont="1" applyFill="1" applyBorder="1" applyAlignment="1"/>
    <xf numFmtId="0" fontId="9" fillId="3" borderId="3" xfId="8" applyFont="1" applyFill="1" applyBorder="1" applyAlignment="1"/>
    <xf numFmtId="0" fontId="9" fillId="3" borderId="2" xfId="8" applyFont="1" applyFill="1" applyBorder="1" applyAlignment="1"/>
    <xf numFmtId="0" fontId="9" fillId="3" borderId="1" xfId="8" applyFont="1" applyFill="1" applyBorder="1" applyAlignment="1"/>
    <xf numFmtId="0" fontId="9" fillId="2" borderId="0" xfId="8" applyFont="1" applyFill="1" applyAlignment="1"/>
    <xf numFmtId="0" fontId="0" fillId="0" borderId="0" xfId="3" applyFont="1" applyAlignment="1">
      <alignment horizontal="right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3" borderId="5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9">
    <cellStyle name="ANCLAS,REZONES Y SUS PARTES,DE FUNDICION,DE HIERRO O DE ACERO" xfId="1"/>
    <cellStyle name="ANCLAS,REZONES Y SUS PARTES,DE FUNDICION,DE HIERRO O DE ACERO 2" xfId="2"/>
    <cellStyle name="ANCLAS,REZONES Y SUS PARTES,DE FUNDICION,DE HIERRO O DE ACERO 3" xfId="3"/>
    <cellStyle name="bstitutes]_x000a__x000a_; The following mappings take Word for MS-DOS names, PostScript names, and TrueType_x000a__x000a_; names into account" xfId="4"/>
    <cellStyle name="Normal" xfId="0" builtinId="0"/>
    <cellStyle name="Normal 2" xfId="5"/>
    <cellStyle name="Normal 3" xfId="6"/>
    <cellStyle name="Normal 3 2" xfId="7"/>
    <cellStyle name="Normal 4" xfId="8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33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11</xdr:col>
      <xdr:colOff>276225</xdr:colOff>
      <xdr:row>31</xdr:row>
      <xdr:rowOff>76200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76275"/>
          <a:ext cx="6181725" cy="457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workbookViewId="0">
      <selection activeCell="B9" sqref="B9"/>
    </sheetView>
  </sheetViews>
  <sheetFormatPr defaultColWidth="8.85546875" defaultRowHeight="13.15" x14ac:dyDescent="0.4"/>
  <cols>
    <col min="1" max="16384" width="8.85546875" style="83"/>
  </cols>
  <sheetData>
    <row r="1" spans="1:59" ht="13.5" thickBot="1" x14ac:dyDescent="0.4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</row>
    <row r="2" spans="1:59" ht="15.75" thickTop="1" x14ac:dyDescent="0.45">
      <c r="A2" s="81"/>
      <c r="B2" s="84" t="s">
        <v>82</v>
      </c>
      <c r="C2" s="85"/>
      <c r="D2" s="85"/>
      <c r="E2" s="85"/>
      <c r="F2" s="85"/>
      <c r="G2" s="85"/>
      <c r="H2" s="86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</row>
    <row r="3" spans="1:59" ht="15.4" x14ac:dyDescent="0.45">
      <c r="A3" s="81"/>
      <c r="B3" s="87" t="s">
        <v>83</v>
      </c>
      <c r="C3" s="88"/>
      <c r="D3" s="88"/>
      <c r="E3" s="88"/>
      <c r="F3" s="88"/>
      <c r="G3" s="88"/>
      <c r="H3" s="89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</row>
    <row r="4" spans="1:59" ht="15.4" x14ac:dyDescent="0.45">
      <c r="A4" s="81"/>
      <c r="B4" s="90" t="s">
        <v>84</v>
      </c>
      <c r="C4" s="88"/>
      <c r="D4" s="88"/>
      <c r="E4" s="88"/>
      <c r="F4" s="88"/>
      <c r="G4" s="88"/>
      <c r="H4" s="89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</row>
    <row r="5" spans="1:59" ht="15.4" x14ac:dyDescent="0.45">
      <c r="A5" s="81"/>
      <c r="B5" s="87" t="s">
        <v>85</v>
      </c>
      <c r="C5" s="88"/>
      <c r="D5" s="88"/>
      <c r="E5" s="88"/>
      <c r="F5" s="88"/>
      <c r="G5" s="88"/>
      <c r="H5" s="89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</row>
    <row r="6" spans="1:59" ht="15.75" thickBot="1" x14ac:dyDescent="0.5">
      <c r="A6" s="81"/>
      <c r="B6" s="91"/>
      <c r="C6" s="92"/>
      <c r="D6" s="92"/>
      <c r="E6" s="92"/>
      <c r="F6" s="92"/>
      <c r="G6" s="92"/>
      <c r="H6" s="93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</row>
    <row r="7" spans="1:59" ht="13.5" thickTop="1" x14ac:dyDescent="0.4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</row>
    <row r="8" spans="1:59" x14ac:dyDescent="0.4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</row>
    <row r="9" spans="1:59" ht="15.4" x14ac:dyDescent="0.45">
      <c r="A9" s="81"/>
      <c r="B9" s="96" t="s">
        <v>87</v>
      </c>
      <c r="C9" s="81"/>
      <c r="D9" s="81"/>
      <c r="E9" s="81"/>
      <c r="F9" s="81"/>
      <c r="G9" s="81"/>
      <c r="H9" s="81"/>
      <c r="I9" s="81"/>
      <c r="K9" s="81"/>
      <c r="L9" s="81"/>
      <c r="M9" s="94" t="s">
        <v>86</v>
      </c>
      <c r="N9" s="81"/>
      <c r="O9" s="81"/>
      <c r="P9" s="81"/>
      <c r="Q9" s="81"/>
      <c r="R9" s="81"/>
      <c r="S9" s="95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</row>
    <row r="10" spans="1:59" x14ac:dyDescent="0.4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</row>
    <row r="11" spans="1:59" x14ac:dyDescent="0.4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</row>
    <row r="12" spans="1:59" x14ac:dyDescent="0.4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</row>
    <row r="13" spans="1:59" x14ac:dyDescent="0.4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</row>
    <row r="14" spans="1:59" x14ac:dyDescent="0.4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</row>
    <row r="15" spans="1:59" x14ac:dyDescent="0.4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</row>
    <row r="16" spans="1:59" x14ac:dyDescent="0.4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</row>
    <row r="17" spans="1:59" x14ac:dyDescent="0.4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</row>
    <row r="18" spans="1:59" x14ac:dyDescent="0.4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</row>
    <row r="19" spans="1:59" x14ac:dyDescent="0.4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</row>
    <row r="20" spans="1:59" x14ac:dyDescent="0.4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</row>
    <row r="21" spans="1:59" x14ac:dyDescent="0.4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</row>
    <row r="22" spans="1:59" x14ac:dyDescent="0.4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</row>
    <row r="23" spans="1:59" x14ac:dyDescent="0.4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</row>
    <row r="24" spans="1:59" x14ac:dyDescent="0.4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</row>
    <row r="25" spans="1:59" x14ac:dyDescent="0.4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</row>
    <row r="26" spans="1:59" x14ac:dyDescent="0.4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</row>
    <row r="27" spans="1:59" x14ac:dyDescent="0.4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</row>
    <row r="28" spans="1:59" x14ac:dyDescent="0.4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</row>
    <row r="29" spans="1:59" x14ac:dyDescent="0.4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</row>
    <row r="30" spans="1:59" x14ac:dyDescent="0.4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</row>
    <row r="31" spans="1:59" x14ac:dyDescent="0.4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</row>
    <row r="32" spans="1:59" x14ac:dyDescent="0.4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</row>
    <row r="33" spans="1:59" x14ac:dyDescent="0.4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</row>
    <row r="34" spans="1:59" x14ac:dyDescent="0.4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</row>
    <row r="35" spans="1:59" x14ac:dyDescent="0.4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</row>
    <row r="36" spans="1:59" x14ac:dyDescent="0.4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</row>
    <row r="37" spans="1:59" x14ac:dyDescent="0.4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</row>
    <row r="38" spans="1:59" x14ac:dyDescent="0.4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</row>
    <row r="39" spans="1:59" x14ac:dyDescent="0.4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</row>
    <row r="40" spans="1:59" x14ac:dyDescent="0.4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</row>
    <row r="41" spans="1:59" x14ac:dyDescent="0.4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</row>
    <row r="42" spans="1:59" x14ac:dyDescent="0.4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</row>
    <row r="43" spans="1:59" x14ac:dyDescent="0.4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</row>
    <row r="44" spans="1:59" x14ac:dyDescent="0.4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</row>
    <row r="45" spans="1:59" x14ac:dyDescent="0.4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</row>
    <row r="46" spans="1:59" x14ac:dyDescent="0.4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</row>
    <row r="47" spans="1:59" x14ac:dyDescent="0.4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</row>
    <row r="48" spans="1:59" x14ac:dyDescent="0.4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</row>
    <row r="49" spans="1:59" x14ac:dyDescent="0.4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</row>
    <row r="50" spans="1:59" x14ac:dyDescent="0.4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</row>
    <row r="51" spans="1:59" x14ac:dyDescent="0.4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</row>
    <row r="52" spans="1:59" x14ac:dyDescent="0.4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</row>
    <row r="53" spans="1:59" x14ac:dyDescent="0.4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</row>
    <row r="54" spans="1:59" x14ac:dyDescent="0.4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</row>
    <row r="55" spans="1:59" x14ac:dyDescent="0.4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</row>
    <row r="56" spans="1:59" x14ac:dyDescent="0.4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</row>
    <row r="57" spans="1:59" x14ac:dyDescent="0.4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</row>
    <row r="58" spans="1:59" x14ac:dyDescent="0.4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</row>
    <row r="59" spans="1:59" x14ac:dyDescent="0.4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</row>
    <row r="60" spans="1:59" x14ac:dyDescent="0.4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</row>
    <row r="61" spans="1:59" x14ac:dyDescent="0.4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</row>
    <row r="62" spans="1:59" x14ac:dyDescent="0.4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</row>
    <row r="63" spans="1:59" x14ac:dyDescent="0.4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</row>
    <row r="64" spans="1:59" x14ac:dyDescent="0.4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</row>
    <row r="65" spans="1:59" x14ac:dyDescent="0.4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</row>
    <row r="66" spans="1:59" x14ac:dyDescent="0.4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</row>
    <row r="67" spans="1:59" x14ac:dyDescent="0.4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</row>
    <row r="68" spans="1:59" x14ac:dyDescent="0.4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</row>
    <row r="69" spans="1:59" x14ac:dyDescent="0.4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</row>
    <row r="70" spans="1:59" x14ac:dyDescent="0.4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</row>
    <row r="71" spans="1:59" x14ac:dyDescent="0.4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</row>
    <row r="72" spans="1:59" x14ac:dyDescent="0.4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</row>
    <row r="73" spans="1:59" x14ac:dyDescent="0.4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</row>
    <row r="74" spans="1:59" x14ac:dyDescent="0.4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</row>
    <row r="75" spans="1:59" x14ac:dyDescent="0.4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</row>
    <row r="76" spans="1:59" x14ac:dyDescent="0.4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</row>
    <row r="77" spans="1:59" x14ac:dyDescent="0.4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</row>
    <row r="78" spans="1:59" x14ac:dyDescent="0.4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</row>
    <row r="79" spans="1:59" x14ac:dyDescent="0.4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</row>
    <row r="80" spans="1:59" x14ac:dyDescent="0.4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</row>
    <row r="81" spans="1:59" x14ac:dyDescent="0.4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</row>
    <row r="82" spans="1:59" x14ac:dyDescent="0.4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</row>
    <row r="83" spans="1:59" x14ac:dyDescent="0.4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</row>
    <row r="84" spans="1:59" x14ac:dyDescent="0.4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</row>
    <row r="85" spans="1:59" x14ac:dyDescent="0.4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</row>
    <row r="86" spans="1:59" x14ac:dyDescent="0.4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2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</row>
    <row r="87" spans="1:59" x14ac:dyDescent="0.4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2"/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</row>
    <row r="88" spans="1:59" x14ac:dyDescent="0.4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2"/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</row>
    <row r="89" spans="1:59" x14ac:dyDescent="0.4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</row>
    <row r="90" spans="1:59" x14ac:dyDescent="0.4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</row>
    <row r="91" spans="1:59" x14ac:dyDescent="0.4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2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</row>
    <row r="92" spans="1:59" x14ac:dyDescent="0.4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</row>
    <row r="93" spans="1:59" x14ac:dyDescent="0.4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2"/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2"/>
      <c r="BE93" s="82"/>
      <c r="BF93" s="82"/>
      <c r="BG93" s="82"/>
    </row>
    <row r="94" spans="1:59" x14ac:dyDescent="0.4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2"/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2"/>
      <c r="BD94" s="82"/>
      <c r="BE94" s="82"/>
      <c r="BF94" s="82"/>
      <c r="BG94" s="82"/>
    </row>
    <row r="95" spans="1:59" x14ac:dyDescent="0.4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</row>
    <row r="96" spans="1:59" x14ac:dyDescent="0.4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</row>
    <row r="97" spans="1:59" x14ac:dyDescent="0.4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</row>
    <row r="98" spans="1:59" x14ac:dyDescent="0.4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</row>
    <row r="99" spans="1:59" x14ac:dyDescent="0.4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</row>
    <row r="100" spans="1:59" x14ac:dyDescent="0.4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</row>
    <row r="101" spans="1:59" x14ac:dyDescent="0.4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</row>
    <row r="102" spans="1:59" x14ac:dyDescent="0.4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</row>
    <row r="103" spans="1:59" x14ac:dyDescent="0.4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</row>
    <row r="104" spans="1:59" x14ac:dyDescent="0.4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</row>
    <row r="105" spans="1:59" x14ac:dyDescent="0.4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</row>
    <row r="106" spans="1:59" x14ac:dyDescent="0.4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</row>
    <row r="107" spans="1:59" x14ac:dyDescent="0.4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</row>
    <row r="108" spans="1:59" x14ac:dyDescent="0.4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</row>
    <row r="109" spans="1:59" x14ac:dyDescent="0.4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</row>
    <row r="110" spans="1:59" x14ac:dyDescent="0.4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</row>
    <row r="111" spans="1:59" x14ac:dyDescent="0.4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</row>
    <row r="112" spans="1:59" x14ac:dyDescent="0.4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</row>
    <row r="113" spans="1:59" x14ac:dyDescent="0.4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</row>
    <row r="114" spans="1:59" x14ac:dyDescent="0.4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</row>
    <row r="115" spans="1:59" x14ac:dyDescent="0.4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</row>
    <row r="116" spans="1:59" x14ac:dyDescent="0.4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</row>
    <row r="117" spans="1:59" x14ac:dyDescent="0.4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</row>
    <row r="118" spans="1:59" x14ac:dyDescent="0.4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</row>
    <row r="119" spans="1:59" x14ac:dyDescent="0.4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</row>
    <row r="120" spans="1:59" x14ac:dyDescent="0.4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</row>
    <row r="121" spans="1:59" x14ac:dyDescent="0.4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</row>
    <row r="122" spans="1:59" x14ac:dyDescent="0.4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</row>
    <row r="123" spans="1:59" x14ac:dyDescent="0.4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</row>
    <row r="124" spans="1:59" x14ac:dyDescent="0.4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</row>
    <row r="125" spans="1:59" x14ac:dyDescent="0.4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</row>
    <row r="126" spans="1:59" x14ac:dyDescent="0.4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</row>
    <row r="127" spans="1:59" x14ac:dyDescent="0.4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</row>
    <row r="128" spans="1:59" x14ac:dyDescent="0.4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</row>
    <row r="129" spans="1:59" x14ac:dyDescent="0.4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</row>
    <row r="130" spans="1:59" x14ac:dyDescent="0.4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</row>
    <row r="131" spans="1:59" x14ac:dyDescent="0.4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</row>
    <row r="132" spans="1:59" x14ac:dyDescent="0.4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</row>
    <row r="133" spans="1:59" x14ac:dyDescent="0.4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</row>
    <row r="134" spans="1:59" x14ac:dyDescent="0.4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</row>
    <row r="135" spans="1:59" x14ac:dyDescent="0.4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</row>
    <row r="136" spans="1:59" x14ac:dyDescent="0.4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</row>
    <row r="137" spans="1:59" x14ac:dyDescent="0.4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</row>
    <row r="138" spans="1:59" x14ac:dyDescent="0.4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2"/>
      <c r="AN138" s="82"/>
      <c r="AO138" s="82"/>
      <c r="AP138" s="82"/>
      <c r="AQ138" s="82"/>
      <c r="AR138" s="82"/>
      <c r="AS138" s="82"/>
      <c r="AT138" s="82"/>
      <c r="AU138" s="82"/>
      <c r="AV138" s="82"/>
      <c r="AW138" s="82"/>
      <c r="AX138" s="82"/>
      <c r="AY138" s="82"/>
      <c r="AZ138" s="82"/>
      <c r="BA138" s="82"/>
      <c r="BB138" s="82"/>
      <c r="BC138" s="82"/>
      <c r="BD138" s="82"/>
      <c r="BE138" s="82"/>
      <c r="BF138" s="82"/>
      <c r="BG138" s="82"/>
    </row>
    <row r="139" spans="1:59" x14ac:dyDescent="0.4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2"/>
      <c r="AN139" s="82"/>
      <c r="AO139" s="82"/>
      <c r="AP139" s="82"/>
      <c r="AQ139" s="82"/>
      <c r="AR139" s="82"/>
      <c r="AS139" s="82"/>
      <c r="AT139" s="82"/>
      <c r="AU139" s="82"/>
      <c r="AV139" s="82"/>
      <c r="AW139" s="82"/>
      <c r="AX139" s="82"/>
      <c r="AY139" s="82"/>
      <c r="AZ139" s="82"/>
      <c r="BA139" s="82"/>
      <c r="BB139" s="82"/>
      <c r="BC139" s="82"/>
      <c r="BD139" s="82"/>
      <c r="BE139" s="82"/>
      <c r="BF139" s="82"/>
      <c r="BG139" s="82"/>
    </row>
    <row r="140" spans="1:59" x14ac:dyDescent="0.4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/>
      <c r="BA140" s="82"/>
      <c r="BB140" s="82"/>
      <c r="BC140" s="82"/>
      <c r="BD140" s="82"/>
      <c r="BE140" s="82"/>
      <c r="BF140" s="82"/>
      <c r="BG140" s="82"/>
    </row>
    <row r="141" spans="1:59" x14ac:dyDescent="0.4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2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2"/>
      <c r="BC141" s="82"/>
      <c r="BD141" s="82"/>
      <c r="BE141" s="82"/>
      <c r="BF141" s="82"/>
      <c r="BG141" s="82"/>
    </row>
    <row r="142" spans="1:59" x14ac:dyDescent="0.4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</row>
    <row r="143" spans="1:59" x14ac:dyDescent="0.4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</row>
    <row r="144" spans="1:59" x14ac:dyDescent="0.4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</row>
    <row r="145" spans="1:59" x14ac:dyDescent="0.4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</row>
    <row r="146" spans="1:59" x14ac:dyDescent="0.4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</row>
    <row r="147" spans="1:59" x14ac:dyDescent="0.4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  <c r="BC147" s="82"/>
      <c r="BD147" s="82"/>
      <c r="BE147" s="82"/>
      <c r="BF147" s="82"/>
      <c r="BG147" s="82"/>
    </row>
    <row r="148" spans="1:59" x14ac:dyDescent="0.4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82"/>
      <c r="AZ148" s="82"/>
      <c r="BA148" s="82"/>
      <c r="BB148" s="82"/>
      <c r="BC148" s="82"/>
      <c r="BD148" s="82"/>
      <c r="BE148" s="82"/>
      <c r="BF148" s="82"/>
      <c r="BG148" s="82"/>
    </row>
    <row r="149" spans="1:59" x14ac:dyDescent="0.4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2"/>
      <c r="BB149" s="82"/>
      <c r="BC149" s="82"/>
      <c r="BD149" s="82"/>
      <c r="BE149" s="82"/>
      <c r="BF149" s="82"/>
      <c r="BG149" s="82"/>
    </row>
    <row r="150" spans="1:59" x14ac:dyDescent="0.4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82"/>
      <c r="BC150" s="82"/>
      <c r="BD150" s="82"/>
      <c r="BE150" s="82"/>
      <c r="BF150" s="82"/>
      <c r="BG150" s="82"/>
    </row>
    <row r="151" spans="1:59" x14ac:dyDescent="0.4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  <c r="AY151" s="82"/>
      <c r="AZ151" s="82"/>
      <c r="BA151" s="82"/>
      <c r="BB151" s="82"/>
      <c r="BC151" s="82"/>
      <c r="BD151" s="82"/>
      <c r="BE151" s="82"/>
      <c r="BF151" s="82"/>
      <c r="BG151" s="82"/>
    </row>
    <row r="152" spans="1:59" x14ac:dyDescent="0.4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  <c r="BC152" s="82"/>
      <c r="BD152" s="82"/>
      <c r="BE152" s="82"/>
      <c r="BF152" s="82"/>
      <c r="BG152" s="82"/>
    </row>
    <row r="153" spans="1:59" x14ac:dyDescent="0.4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</row>
    <row r="154" spans="1:59" x14ac:dyDescent="0.4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82"/>
      <c r="BA154" s="82"/>
      <c r="BB154" s="82"/>
      <c r="BC154" s="82"/>
      <c r="BD154" s="82"/>
      <c r="BE154" s="82"/>
      <c r="BF154" s="82"/>
      <c r="BG154" s="82"/>
    </row>
    <row r="155" spans="1:59" x14ac:dyDescent="0.4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  <c r="BF155" s="82"/>
      <c r="BG155" s="82"/>
    </row>
    <row r="156" spans="1:59" x14ac:dyDescent="0.4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  <c r="AY156" s="82"/>
      <c r="AZ156" s="82"/>
      <c r="BA156" s="82"/>
      <c r="BB156" s="82"/>
      <c r="BC156" s="82"/>
      <c r="BD156" s="82"/>
      <c r="BE156" s="82"/>
      <c r="BF156" s="82"/>
      <c r="BG156" s="82"/>
    </row>
    <row r="157" spans="1:59" x14ac:dyDescent="0.4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2"/>
      <c r="AN157" s="82"/>
      <c r="AO157" s="82"/>
      <c r="AP157" s="82"/>
      <c r="AQ157" s="82"/>
      <c r="AR157" s="82"/>
      <c r="AS157" s="82"/>
      <c r="AT157" s="82"/>
      <c r="AU157" s="82"/>
      <c r="AV157" s="82"/>
      <c r="AW157" s="82"/>
      <c r="AX157" s="82"/>
      <c r="AY157" s="82"/>
      <c r="AZ157" s="82"/>
      <c r="BA157" s="82"/>
      <c r="BB157" s="82"/>
      <c r="BC157" s="82"/>
      <c r="BD157" s="82"/>
      <c r="BE157" s="82"/>
      <c r="BF157" s="82"/>
      <c r="BG157" s="82"/>
    </row>
    <row r="158" spans="1:59" x14ac:dyDescent="0.4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2"/>
      <c r="AN158" s="82"/>
      <c r="AO158" s="82"/>
      <c r="AP158" s="82"/>
      <c r="AQ158" s="82"/>
      <c r="AR158" s="82"/>
      <c r="AS158" s="82"/>
      <c r="AT158" s="82"/>
      <c r="AU158" s="82"/>
      <c r="AV158" s="82"/>
      <c r="AW158" s="82"/>
      <c r="AX158" s="82"/>
      <c r="AY158" s="82"/>
      <c r="AZ158" s="82"/>
      <c r="BA158" s="82"/>
      <c r="BB158" s="82"/>
      <c r="BC158" s="82"/>
      <c r="BD158" s="82"/>
      <c r="BE158" s="82"/>
      <c r="BF158" s="82"/>
      <c r="BG158" s="82"/>
    </row>
    <row r="159" spans="1:59" x14ac:dyDescent="0.4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2"/>
      <c r="AN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  <c r="AY159" s="82"/>
      <c r="AZ159" s="82"/>
      <c r="BA159" s="82"/>
      <c r="BB159" s="82"/>
      <c r="BC159" s="82"/>
      <c r="BD159" s="82"/>
      <c r="BE159" s="82"/>
      <c r="BF159" s="82"/>
      <c r="BG159" s="82"/>
    </row>
    <row r="160" spans="1:59" x14ac:dyDescent="0.4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2"/>
      <c r="AN160" s="82"/>
      <c r="AO160" s="82"/>
      <c r="AP160" s="82"/>
      <c r="AQ160" s="82"/>
      <c r="AR160" s="82"/>
      <c r="AS160" s="82"/>
      <c r="AT160" s="82"/>
      <c r="AU160" s="82"/>
      <c r="AV160" s="82"/>
      <c r="AW160" s="82"/>
      <c r="AX160" s="82"/>
      <c r="AY160" s="82"/>
      <c r="AZ160" s="82"/>
      <c r="BA160" s="82"/>
      <c r="BB160" s="82"/>
      <c r="BC160" s="82"/>
      <c r="BD160" s="82"/>
      <c r="BE160" s="82"/>
      <c r="BF160" s="82"/>
      <c r="BG160" s="82"/>
    </row>
    <row r="161" spans="1:59" x14ac:dyDescent="0.4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2"/>
      <c r="AN161" s="82"/>
      <c r="AO161" s="82"/>
      <c r="AP161" s="82"/>
      <c r="AQ161" s="82"/>
      <c r="AR161" s="82"/>
      <c r="AS161" s="82"/>
      <c r="AT161" s="82"/>
      <c r="AU161" s="82"/>
      <c r="AV161" s="82"/>
      <c r="AW161" s="82"/>
      <c r="AX161" s="82"/>
      <c r="AY161" s="82"/>
      <c r="AZ161" s="82"/>
      <c r="BA161" s="82"/>
      <c r="BB161" s="82"/>
      <c r="BC161" s="82"/>
      <c r="BD161" s="82"/>
      <c r="BE161" s="82"/>
      <c r="BF161" s="82"/>
      <c r="BG161" s="82"/>
    </row>
    <row r="162" spans="1:59" x14ac:dyDescent="0.4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2"/>
      <c r="AN162" s="82"/>
      <c r="AO162" s="82"/>
      <c r="AP162" s="82"/>
      <c r="AQ162" s="82"/>
      <c r="AR162" s="82"/>
      <c r="AS162" s="82"/>
      <c r="AT162" s="82"/>
      <c r="AU162" s="82"/>
      <c r="AV162" s="82"/>
      <c r="AW162" s="82"/>
      <c r="AX162" s="82"/>
      <c r="AY162" s="82"/>
      <c r="AZ162" s="82"/>
      <c r="BA162" s="82"/>
      <c r="BB162" s="82"/>
      <c r="BC162" s="82"/>
      <c r="BD162" s="82"/>
      <c r="BE162" s="82"/>
      <c r="BF162" s="82"/>
      <c r="BG162" s="82"/>
    </row>
    <row r="163" spans="1:59" x14ac:dyDescent="0.4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2"/>
      <c r="AN163" s="82"/>
      <c r="AO163" s="82"/>
      <c r="AP163" s="82"/>
      <c r="AQ163" s="82"/>
      <c r="AR163" s="82"/>
      <c r="AS163" s="82"/>
      <c r="AT163" s="82"/>
      <c r="AU163" s="82"/>
      <c r="AV163" s="82"/>
      <c r="AW163" s="82"/>
      <c r="AX163" s="82"/>
      <c r="AY163" s="82"/>
      <c r="AZ163" s="82"/>
      <c r="BA163" s="82"/>
      <c r="BB163" s="82"/>
      <c r="BC163" s="82"/>
      <c r="BD163" s="82"/>
      <c r="BE163" s="82"/>
      <c r="BF163" s="82"/>
      <c r="BG163" s="82"/>
    </row>
    <row r="164" spans="1:59" x14ac:dyDescent="0.4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2"/>
      <c r="AN164" s="82"/>
      <c r="AO164" s="82"/>
      <c r="AP164" s="82"/>
      <c r="AQ164" s="82"/>
      <c r="AR164" s="82"/>
      <c r="AS164" s="82"/>
      <c r="AT164" s="82"/>
      <c r="AU164" s="82"/>
      <c r="AV164" s="82"/>
      <c r="AW164" s="82"/>
      <c r="AX164" s="82"/>
      <c r="AY164" s="82"/>
      <c r="AZ164" s="82"/>
      <c r="BA164" s="82"/>
      <c r="BB164" s="82"/>
      <c r="BC164" s="82"/>
      <c r="BD164" s="82"/>
      <c r="BE164" s="82"/>
      <c r="BF164" s="82"/>
      <c r="BG164" s="82"/>
    </row>
    <row r="165" spans="1:59" x14ac:dyDescent="0.4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2"/>
      <c r="AN165" s="82"/>
      <c r="AO165" s="82"/>
      <c r="AP165" s="82"/>
      <c r="AQ165" s="82"/>
      <c r="AR165" s="82"/>
      <c r="AS165" s="82"/>
      <c r="AT165" s="82"/>
      <c r="AU165" s="82"/>
      <c r="AV165" s="82"/>
      <c r="AW165" s="82"/>
      <c r="AX165" s="82"/>
      <c r="AY165" s="82"/>
      <c r="AZ165" s="82"/>
      <c r="BA165" s="82"/>
      <c r="BB165" s="82"/>
      <c r="BC165" s="82"/>
      <c r="BD165" s="82"/>
      <c r="BE165" s="82"/>
      <c r="BF165" s="82"/>
      <c r="BG165" s="82"/>
    </row>
    <row r="166" spans="1:59" x14ac:dyDescent="0.4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2"/>
      <c r="AN166" s="82"/>
      <c r="AO166" s="82"/>
      <c r="AP166" s="82"/>
      <c r="AQ166" s="82"/>
      <c r="AR166" s="82"/>
      <c r="AS166" s="82"/>
      <c r="AT166" s="82"/>
      <c r="AU166" s="82"/>
      <c r="AV166" s="82"/>
      <c r="AW166" s="82"/>
      <c r="AX166" s="82"/>
      <c r="AY166" s="82"/>
      <c r="AZ166" s="82"/>
      <c r="BA166" s="82"/>
      <c r="BB166" s="82"/>
      <c r="BC166" s="82"/>
      <c r="BD166" s="82"/>
      <c r="BE166" s="82"/>
      <c r="BF166" s="82"/>
      <c r="BG166" s="82"/>
    </row>
    <row r="167" spans="1:59" x14ac:dyDescent="0.4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2"/>
      <c r="AN167" s="82"/>
      <c r="AO167" s="82"/>
      <c r="AP167" s="82"/>
      <c r="AQ167" s="82"/>
      <c r="AR167" s="82"/>
      <c r="AS167" s="82"/>
      <c r="AT167" s="82"/>
      <c r="AU167" s="82"/>
      <c r="AV167" s="82"/>
      <c r="AW167" s="82"/>
      <c r="AX167" s="82"/>
      <c r="AY167" s="82"/>
      <c r="AZ167" s="82"/>
      <c r="BA167" s="82"/>
      <c r="BB167" s="82"/>
      <c r="BC167" s="82"/>
      <c r="BD167" s="82"/>
      <c r="BE167" s="82"/>
      <c r="BF167" s="82"/>
      <c r="BG167" s="82"/>
    </row>
    <row r="168" spans="1:59" x14ac:dyDescent="0.4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2"/>
      <c r="AN168" s="82"/>
      <c r="AO168" s="82"/>
      <c r="AP168" s="82"/>
      <c r="AQ168" s="82"/>
      <c r="AR168" s="82"/>
      <c r="AS168" s="82"/>
      <c r="AT168" s="82"/>
      <c r="AU168" s="82"/>
      <c r="AV168" s="82"/>
      <c r="AW168" s="82"/>
      <c r="AX168" s="82"/>
      <c r="AY168" s="82"/>
      <c r="AZ168" s="82"/>
      <c r="BA168" s="82"/>
      <c r="BB168" s="82"/>
      <c r="BC168" s="82"/>
      <c r="BD168" s="82"/>
      <c r="BE168" s="82"/>
      <c r="BF168" s="82"/>
      <c r="BG168" s="82"/>
    </row>
    <row r="169" spans="1:59" x14ac:dyDescent="0.4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</row>
    <row r="170" spans="1:59" x14ac:dyDescent="0.4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  <c r="AY170" s="82"/>
      <c r="AZ170" s="82"/>
      <c r="BA170" s="82"/>
      <c r="BB170" s="82"/>
      <c r="BC170" s="82"/>
      <c r="BD170" s="82"/>
      <c r="BE170" s="82"/>
      <c r="BF170" s="82"/>
      <c r="BG170" s="82"/>
    </row>
    <row r="171" spans="1:59" x14ac:dyDescent="0.4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2"/>
      <c r="AN171" s="82"/>
      <c r="AO171" s="82"/>
      <c r="AP171" s="82"/>
      <c r="AQ171" s="82"/>
      <c r="AR171" s="82"/>
      <c r="AS171" s="82"/>
      <c r="AT171" s="82"/>
      <c r="AU171" s="82"/>
      <c r="AV171" s="82"/>
      <c r="AW171" s="82"/>
      <c r="AX171" s="82"/>
      <c r="AY171" s="82"/>
      <c r="AZ171" s="82"/>
      <c r="BA171" s="82"/>
      <c r="BB171" s="82"/>
      <c r="BC171" s="82"/>
      <c r="BD171" s="82"/>
      <c r="BE171" s="82"/>
      <c r="BF171" s="82"/>
      <c r="BG171" s="82"/>
    </row>
    <row r="172" spans="1:59" x14ac:dyDescent="0.4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2"/>
      <c r="AN172" s="82"/>
      <c r="AO172" s="82"/>
      <c r="AP172" s="82"/>
      <c r="AQ172" s="82"/>
      <c r="AR172" s="82"/>
      <c r="AS172" s="82"/>
      <c r="AT172" s="82"/>
      <c r="AU172" s="82"/>
      <c r="AV172" s="82"/>
      <c r="AW172" s="82"/>
      <c r="AX172" s="82"/>
      <c r="AY172" s="82"/>
      <c r="AZ172" s="82"/>
      <c r="BA172" s="82"/>
      <c r="BB172" s="82"/>
      <c r="BC172" s="82"/>
      <c r="BD172" s="82"/>
      <c r="BE172" s="82"/>
      <c r="BF172" s="82"/>
      <c r="BG172" s="82"/>
    </row>
    <row r="173" spans="1:59" x14ac:dyDescent="0.4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2"/>
      <c r="AN173" s="82"/>
      <c r="AO173" s="82"/>
      <c r="AP173" s="82"/>
      <c r="AQ173" s="82"/>
      <c r="AR173" s="82"/>
      <c r="AS173" s="82"/>
      <c r="AT173" s="82"/>
      <c r="AU173" s="82"/>
      <c r="AV173" s="82"/>
      <c r="AW173" s="82"/>
      <c r="AX173" s="82"/>
      <c r="AY173" s="82"/>
      <c r="AZ173" s="82"/>
      <c r="BA173" s="82"/>
      <c r="BB173" s="82"/>
      <c r="BC173" s="82"/>
      <c r="BD173" s="82"/>
      <c r="BE173" s="82"/>
      <c r="BF173" s="82"/>
      <c r="BG173" s="82"/>
    </row>
    <row r="174" spans="1:59" x14ac:dyDescent="0.4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2"/>
      <c r="AN174" s="82"/>
      <c r="AO174" s="82"/>
      <c r="AP174" s="82"/>
      <c r="AQ174" s="82"/>
      <c r="AR174" s="82"/>
      <c r="AS174" s="82"/>
      <c r="AT174" s="82"/>
      <c r="AU174" s="82"/>
      <c r="AV174" s="82"/>
      <c r="AW174" s="82"/>
      <c r="AX174" s="82"/>
      <c r="AY174" s="82"/>
      <c r="AZ174" s="82"/>
      <c r="BA174" s="82"/>
      <c r="BB174" s="82"/>
      <c r="BC174" s="82"/>
      <c r="BD174" s="82"/>
      <c r="BE174" s="82"/>
      <c r="BF174" s="82"/>
      <c r="BG174" s="82"/>
    </row>
    <row r="175" spans="1:59" x14ac:dyDescent="0.4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2"/>
      <c r="AN175" s="82"/>
      <c r="AO175" s="82"/>
      <c r="AP175" s="82"/>
      <c r="AQ175" s="82"/>
      <c r="AR175" s="82"/>
      <c r="AS175" s="82"/>
      <c r="AT175" s="82"/>
      <c r="AU175" s="82"/>
      <c r="AV175" s="82"/>
      <c r="AW175" s="82"/>
      <c r="AX175" s="82"/>
      <c r="AY175" s="82"/>
      <c r="AZ175" s="82"/>
      <c r="BA175" s="82"/>
      <c r="BB175" s="82"/>
      <c r="BC175" s="82"/>
      <c r="BD175" s="82"/>
      <c r="BE175" s="82"/>
      <c r="BF175" s="82"/>
      <c r="BG175" s="82"/>
    </row>
    <row r="176" spans="1:59" x14ac:dyDescent="0.4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2"/>
      <c r="AN176" s="82"/>
      <c r="AO176" s="82"/>
      <c r="AP176" s="82"/>
      <c r="AQ176" s="82"/>
      <c r="AR176" s="82"/>
      <c r="AS176" s="82"/>
      <c r="AT176" s="82"/>
      <c r="AU176" s="82"/>
      <c r="AV176" s="82"/>
      <c r="AW176" s="82"/>
      <c r="AX176" s="82"/>
      <c r="AY176" s="82"/>
      <c r="AZ176" s="82"/>
      <c r="BA176" s="82"/>
      <c r="BB176" s="82"/>
      <c r="BC176" s="82"/>
      <c r="BD176" s="82"/>
      <c r="BE176" s="82"/>
      <c r="BF176" s="82"/>
      <c r="BG176" s="82"/>
    </row>
    <row r="177" spans="1:59" x14ac:dyDescent="0.4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2"/>
      <c r="AN177" s="82"/>
      <c r="AO177" s="82"/>
      <c r="AP177" s="82"/>
      <c r="AQ177" s="82"/>
      <c r="AR177" s="82"/>
      <c r="AS177" s="82"/>
      <c r="AT177" s="82"/>
      <c r="AU177" s="82"/>
      <c r="AV177" s="82"/>
      <c r="AW177" s="82"/>
      <c r="AX177" s="82"/>
      <c r="AY177" s="82"/>
      <c r="AZ177" s="82"/>
      <c r="BA177" s="82"/>
      <c r="BB177" s="82"/>
      <c r="BC177" s="82"/>
      <c r="BD177" s="82"/>
      <c r="BE177" s="82"/>
      <c r="BF177" s="82"/>
      <c r="BG177" s="82"/>
    </row>
    <row r="178" spans="1:59" x14ac:dyDescent="0.4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2"/>
      <c r="AN178" s="82"/>
      <c r="AO178" s="82"/>
      <c r="AP178" s="82"/>
      <c r="AQ178" s="82"/>
      <c r="AR178" s="82"/>
      <c r="AS178" s="82"/>
      <c r="AT178" s="82"/>
      <c r="AU178" s="82"/>
      <c r="AV178" s="82"/>
      <c r="AW178" s="82"/>
      <c r="AX178" s="82"/>
      <c r="AY178" s="82"/>
      <c r="AZ178" s="82"/>
      <c r="BA178" s="82"/>
      <c r="BB178" s="82"/>
      <c r="BC178" s="82"/>
      <c r="BD178" s="82"/>
      <c r="BE178" s="82"/>
      <c r="BF178" s="82"/>
      <c r="BG178" s="82"/>
    </row>
    <row r="179" spans="1:59" x14ac:dyDescent="0.4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82"/>
      <c r="AY179" s="82"/>
      <c r="AZ179" s="82"/>
      <c r="BA179" s="82"/>
      <c r="BB179" s="82"/>
      <c r="BC179" s="82"/>
      <c r="BD179" s="82"/>
      <c r="BE179" s="82"/>
      <c r="BF179" s="82"/>
      <c r="BG179" s="82"/>
    </row>
    <row r="180" spans="1:59" x14ac:dyDescent="0.4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2"/>
      <c r="AN180" s="82"/>
      <c r="AO180" s="82"/>
      <c r="AP180" s="82"/>
      <c r="AQ180" s="82"/>
      <c r="AR180" s="82"/>
      <c r="AS180" s="82"/>
      <c r="AT180" s="82"/>
      <c r="AU180" s="82"/>
      <c r="AV180" s="82"/>
      <c r="AW180" s="82"/>
      <c r="AX180" s="82"/>
      <c r="AY180" s="82"/>
      <c r="AZ180" s="82"/>
      <c r="BA180" s="82"/>
      <c r="BB180" s="82"/>
      <c r="BC180" s="82"/>
      <c r="BD180" s="82"/>
      <c r="BE180" s="82"/>
      <c r="BF180" s="82"/>
      <c r="BG180" s="82"/>
    </row>
    <row r="181" spans="1:59" x14ac:dyDescent="0.4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2"/>
      <c r="AN181" s="82"/>
      <c r="AO181" s="82"/>
      <c r="AP181" s="82"/>
      <c r="AQ181" s="82"/>
      <c r="AR181" s="82"/>
      <c r="AS181" s="82"/>
      <c r="AT181" s="82"/>
      <c r="AU181" s="82"/>
      <c r="AV181" s="82"/>
      <c r="AW181" s="82"/>
      <c r="AX181" s="82"/>
      <c r="AY181" s="82"/>
      <c r="AZ181" s="82"/>
      <c r="BA181" s="82"/>
      <c r="BB181" s="82"/>
      <c r="BC181" s="82"/>
      <c r="BD181" s="82"/>
      <c r="BE181" s="82"/>
      <c r="BF181" s="82"/>
      <c r="BG181" s="82"/>
    </row>
    <row r="182" spans="1:59" x14ac:dyDescent="0.4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2"/>
      <c r="AN182" s="82"/>
      <c r="AO182" s="82"/>
      <c r="AP182" s="82"/>
      <c r="AQ182" s="82"/>
      <c r="AR182" s="82"/>
      <c r="AS182" s="82"/>
      <c r="AT182" s="82"/>
      <c r="AU182" s="82"/>
      <c r="AV182" s="82"/>
      <c r="AW182" s="82"/>
      <c r="AX182" s="82"/>
      <c r="AY182" s="82"/>
      <c r="AZ182" s="82"/>
      <c r="BA182" s="82"/>
      <c r="BB182" s="82"/>
      <c r="BC182" s="82"/>
      <c r="BD182" s="82"/>
      <c r="BE182" s="82"/>
      <c r="BF182" s="82"/>
      <c r="BG182" s="82"/>
    </row>
    <row r="183" spans="1:59" x14ac:dyDescent="0.4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2"/>
      <c r="AN183" s="82"/>
      <c r="AO183" s="82"/>
      <c r="AP183" s="82"/>
      <c r="AQ183" s="82"/>
      <c r="AR183" s="82"/>
      <c r="AS183" s="82"/>
      <c r="AT183" s="82"/>
      <c r="AU183" s="82"/>
      <c r="AV183" s="82"/>
      <c r="AW183" s="82"/>
      <c r="AX183" s="82"/>
      <c r="AY183" s="82"/>
      <c r="AZ183" s="82"/>
      <c r="BA183" s="82"/>
      <c r="BB183" s="82"/>
      <c r="BC183" s="82"/>
      <c r="BD183" s="82"/>
      <c r="BE183" s="82"/>
      <c r="BF183" s="82"/>
      <c r="BG183" s="82"/>
    </row>
    <row r="184" spans="1:59" x14ac:dyDescent="0.4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2"/>
      <c r="AN184" s="82"/>
      <c r="AO184" s="82"/>
      <c r="AP184" s="82"/>
      <c r="AQ184" s="82"/>
      <c r="AR184" s="82"/>
      <c r="AS184" s="82"/>
      <c r="AT184" s="82"/>
      <c r="AU184" s="82"/>
      <c r="AV184" s="82"/>
      <c r="AW184" s="82"/>
      <c r="AX184" s="82"/>
      <c r="AY184" s="82"/>
      <c r="AZ184" s="82"/>
      <c r="BA184" s="82"/>
      <c r="BB184" s="82"/>
      <c r="BC184" s="82"/>
      <c r="BD184" s="82"/>
      <c r="BE184" s="82"/>
      <c r="BF184" s="82"/>
      <c r="BG184" s="82"/>
    </row>
    <row r="185" spans="1:59" x14ac:dyDescent="0.4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2"/>
      <c r="AN185" s="82"/>
      <c r="AO185" s="82"/>
      <c r="AP185" s="82"/>
      <c r="AQ185" s="82"/>
      <c r="AR185" s="82"/>
      <c r="AS185" s="82"/>
      <c r="AT185" s="82"/>
      <c r="AU185" s="82"/>
      <c r="AV185" s="82"/>
      <c r="AW185" s="82"/>
      <c r="AX185" s="82"/>
      <c r="AY185" s="82"/>
      <c r="AZ185" s="82"/>
      <c r="BA185" s="82"/>
      <c r="BB185" s="82"/>
      <c r="BC185" s="82"/>
      <c r="BD185" s="82"/>
      <c r="BE185" s="82"/>
      <c r="BF185" s="82"/>
      <c r="BG185" s="82"/>
    </row>
    <row r="186" spans="1:59" x14ac:dyDescent="0.4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2"/>
      <c r="AN186" s="82"/>
      <c r="AO186" s="82"/>
      <c r="AP186" s="82"/>
      <c r="AQ186" s="82"/>
      <c r="AR186" s="82"/>
      <c r="AS186" s="82"/>
      <c r="AT186" s="82"/>
      <c r="AU186" s="82"/>
      <c r="AV186" s="82"/>
      <c r="AW186" s="82"/>
      <c r="AX186" s="82"/>
      <c r="AY186" s="82"/>
      <c r="AZ186" s="82"/>
      <c r="BA186" s="82"/>
      <c r="BB186" s="82"/>
      <c r="BC186" s="82"/>
      <c r="BD186" s="82"/>
      <c r="BE186" s="82"/>
      <c r="BF186" s="82"/>
      <c r="BG186" s="82"/>
    </row>
    <row r="187" spans="1:59" x14ac:dyDescent="0.4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2"/>
      <c r="AN187" s="82"/>
      <c r="AO187" s="82"/>
      <c r="AP187" s="82"/>
      <c r="AQ187" s="82"/>
      <c r="AR187" s="82"/>
      <c r="AS187" s="82"/>
      <c r="AT187" s="82"/>
      <c r="AU187" s="82"/>
      <c r="AV187" s="82"/>
      <c r="AW187" s="82"/>
      <c r="AX187" s="82"/>
      <c r="AY187" s="82"/>
      <c r="AZ187" s="82"/>
      <c r="BA187" s="82"/>
      <c r="BB187" s="82"/>
      <c r="BC187" s="82"/>
      <c r="BD187" s="82"/>
      <c r="BE187" s="82"/>
      <c r="BF187" s="82"/>
      <c r="BG187" s="82"/>
    </row>
    <row r="188" spans="1:59" x14ac:dyDescent="0.4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2"/>
      <c r="AN188" s="82"/>
      <c r="AO188" s="82"/>
      <c r="AP188" s="82"/>
      <c r="AQ188" s="82"/>
      <c r="AR188" s="82"/>
      <c r="AS188" s="82"/>
      <c r="AT188" s="82"/>
      <c r="AU188" s="82"/>
      <c r="AV188" s="82"/>
      <c r="AW188" s="82"/>
      <c r="AX188" s="82"/>
      <c r="AY188" s="82"/>
      <c r="AZ188" s="82"/>
      <c r="BA188" s="82"/>
      <c r="BB188" s="82"/>
      <c r="BC188" s="82"/>
      <c r="BD188" s="82"/>
      <c r="BE188" s="82"/>
      <c r="BF188" s="82"/>
      <c r="BG188" s="82"/>
    </row>
    <row r="189" spans="1:59" x14ac:dyDescent="0.4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2"/>
      <c r="AN189" s="82"/>
      <c r="AO189" s="82"/>
      <c r="AP189" s="82"/>
      <c r="AQ189" s="82"/>
      <c r="AR189" s="82"/>
      <c r="AS189" s="82"/>
      <c r="AT189" s="82"/>
      <c r="AU189" s="82"/>
      <c r="AV189" s="82"/>
      <c r="AW189" s="82"/>
      <c r="AX189" s="82"/>
      <c r="AY189" s="82"/>
      <c r="AZ189" s="82"/>
      <c r="BA189" s="82"/>
      <c r="BB189" s="82"/>
      <c r="BC189" s="82"/>
      <c r="BD189" s="82"/>
      <c r="BE189" s="82"/>
      <c r="BF189" s="82"/>
      <c r="BG189" s="82"/>
    </row>
    <row r="190" spans="1:59" x14ac:dyDescent="0.4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2"/>
      <c r="AN190" s="82"/>
      <c r="AO190" s="82"/>
      <c r="AP190" s="82"/>
      <c r="AQ190" s="82"/>
      <c r="AR190" s="82"/>
      <c r="AS190" s="82"/>
      <c r="AT190" s="82"/>
      <c r="AU190" s="82"/>
      <c r="AV190" s="82"/>
      <c r="AW190" s="82"/>
      <c r="AX190" s="82"/>
      <c r="AY190" s="82"/>
      <c r="AZ190" s="82"/>
      <c r="BA190" s="82"/>
      <c r="BB190" s="82"/>
      <c r="BC190" s="82"/>
      <c r="BD190" s="82"/>
      <c r="BE190" s="82"/>
      <c r="BF190" s="82"/>
      <c r="BG190" s="82"/>
    </row>
    <row r="191" spans="1:59" x14ac:dyDescent="0.4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2"/>
      <c r="AN191" s="82"/>
      <c r="AO191" s="82"/>
      <c r="AP191" s="82"/>
      <c r="AQ191" s="82"/>
      <c r="AR191" s="82"/>
      <c r="AS191" s="82"/>
      <c r="AT191" s="82"/>
      <c r="AU191" s="82"/>
      <c r="AV191" s="82"/>
      <c r="AW191" s="82"/>
      <c r="AX191" s="82"/>
      <c r="AY191" s="82"/>
      <c r="AZ191" s="82"/>
      <c r="BA191" s="82"/>
      <c r="BB191" s="82"/>
      <c r="BC191" s="82"/>
      <c r="BD191" s="82"/>
      <c r="BE191" s="82"/>
      <c r="BF191" s="82"/>
      <c r="BG191" s="82"/>
    </row>
    <row r="192" spans="1:59" x14ac:dyDescent="0.4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2"/>
      <c r="AN192" s="82"/>
      <c r="AO192" s="82"/>
      <c r="AP192" s="82"/>
      <c r="AQ192" s="82"/>
      <c r="AR192" s="82"/>
      <c r="AS192" s="82"/>
      <c r="AT192" s="82"/>
      <c r="AU192" s="82"/>
      <c r="AV192" s="82"/>
      <c r="AW192" s="82"/>
      <c r="AX192" s="82"/>
      <c r="AY192" s="82"/>
      <c r="AZ192" s="82"/>
      <c r="BA192" s="82"/>
      <c r="BB192" s="82"/>
      <c r="BC192" s="82"/>
      <c r="BD192" s="82"/>
      <c r="BE192" s="82"/>
      <c r="BF192" s="82"/>
      <c r="BG192" s="82"/>
    </row>
    <row r="193" spans="1:59" x14ac:dyDescent="0.4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2"/>
      <c r="AN193" s="82"/>
      <c r="AO193" s="82"/>
      <c r="AP193" s="82"/>
      <c r="AQ193" s="82"/>
      <c r="AR193" s="82"/>
      <c r="AS193" s="82"/>
      <c r="AT193" s="82"/>
      <c r="AU193" s="82"/>
      <c r="AV193" s="82"/>
      <c r="AW193" s="82"/>
      <c r="AX193" s="82"/>
      <c r="AY193" s="82"/>
      <c r="AZ193" s="82"/>
      <c r="BA193" s="82"/>
      <c r="BB193" s="82"/>
      <c r="BC193" s="82"/>
      <c r="BD193" s="82"/>
      <c r="BE193" s="82"/>
      <c r="BF193" s="82"/>
      <c r="BG193" s="82"/>
    </row>
    <row r="194" spans="1:59" x14ac:dyDescent="0.4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2"/>
      <c r="AN194" s="82"/>
      <c r="AO194" s="82"/>
      <c r="AP194" s="82"/>
      <c r="AQ194" s="82"/>
      <c r="AR194" s="82"/>
      <c r="AS194" s="82"/>
      <c r="AT194" s="82"/>
      <c r="AU194" s="82"/>
      <c r="AV194" s="82"/>
      <c r="AW194" s="82"/>
      <c r="AX194" s="82"/>
      <c r="AY194" s="82"/>
      <c r="AZ194" s="82"/>
      <c r="BA194" s="82"/>
      <c r="BB194" s="82"/>
      <c r="BC194" s="82"/>
      <c r="BD194" s="82"/>
      <c r="BE194" s="82"/>
      <c r="BF194" s="82"/>
      <c r="BG194" s="82"/>
    </row>
    <row r="195" spans="1:59" x14ac:dyDescent="0.4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2"/>
      <c r="AN195" s="82"/>
      <c r="AO195" s="82"/>
      <c r="AP195" s="82"/>
      <c r="AQ195" s="82"/>
      <c r="AR195" s="82"/>
      <c r="AS195" s="82"/>
      <c r="AT195" s="82"/>
      <c r="AU195" s="82"/>
      <c r="AV195" s="82"/>
      <c r="AW195" s="82"/>
      <c r="AX195" s="82"/>
      <c r="AY195" s="82"/>
      <c r="AZ195" s="82"/>
      <c r="BA195" s="82"/>
      <c r="BB195" s="82"/>
      <c r="BC195" s="82"/>
      <c r="BD195" s="82"/>
      <c r="BE195" s="82"/>
      <c r="BF195" s="82"/>
      <c r="BG195" s="82"/>
    </row>
    <row r="196" spans="1:59" x14ac:dyDescent="0.4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2"/>
      <c r="AN196" s="82"/>
      <c r="AO196" s="82"/>
      <c r="AP196" s="82"/>
      <c r="AQ196" s="82"/>
      <c r="AR196" s="82"/>
      <c r="AS196" s="82"/>
      <c r="AT196" s="82"/>
      <c r="AU196" s="82"/>
      <c r="AV196" s="82"/>
      <c r="AW196" s="82"/>
      <c r="AX196" s="82"/>
      <c r="AY196" s="82"/>
      <c r="AZ196" s="82"/>
      <c r="BA196" s="82"/>
      <c r="BB196" s="82"/>
      <c r="BC196" s="82"/>
      <c r="BD196" s="82"/>
      <c r="BE196" s="82"/>
      <c r="BF196" s="82"/>
      <c r="BG196" s="82"/>
    </row>
    <row r="197" spans="1:59" x14ac:dyDescent="0.4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2"/>
      <c r="AN197" s="82"/>
      <c r="AO197" s="82"/>
      <c r="AP197" s="82"/>
      <c r="AQ197" s="82"/>
      <c r="AR197" s="82"/>
      <c r="AS197" s="82"/>
      <c r="AT197" s="82"/>
      <c r="AU197" s="82"/>
      <c r="AV197" s="82"/>
      <c r="AW197" s="82"/>
      <c r="AX197" s="82"/>
      <c r="AY197" s="82"/>
      <c r="AZ197" s="82"/>
      <c r="BA197" s="82"/>
      <c r="BB197" s="82"/>
      <c r="BC197" s="82"/>
      <c r="BD197" s="82"/>
      <c r="BE197" s="82"/>
      <c r="BF197" s="82"/>
      <c r="BG197" s="82"/>
    </row>
    <row r="198" spans="1:59" x14ac:dyDescent="0.4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2"/>
      <c r="AN198" s="82"/>
      <c r="AO198" s="82"/>
      <c r="AP198" s="82"/>
      <c r="AQ198" s="82"/>
      <c r="AR198" s="82"/>
      <c r="AS198" s="82"/>
      <c r="AT198" s="82"/>
      <c r="AU198" s="82"/>
      <c r="AV198" s="82"/>
      <c r="AW198" s="82"/>
      <c r="AX198" s="82"/>
      <c r="AY198" s="82"/>
      <c r="AZ198" s="82"/>
      <c r="BA198" s="82"/>
      <c r="BB198" s="82"/>
      <c r="BC198" s="82"/>
      <c r="BD198" s="82"/>
      <c r="BE198" s="82"/>
      <c r="BF198" s="82"/>
      <c r="BG198" s="82"/>
    </row>
    <row r="199" spans="1:59" x14ac:dyDescent="0.4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2"/>
      <c r="AN199" s="82"/>
      <c r="AO199" s="82"/>
      <c r="AP199" s="82"/>
      <c r="AQ199" s="82"/>
      <c r="AR199" s="82"/>
      <c r="AS199" s="82"/>
      <c r="AT199" s="82"/>
      <c r="AU199" s="82"/>
      <c r="AV199" s="82"/>
      <c r="AW199" s="82"/>
      <c r="AX199" s="82"/>
      <c r="AY199" s="82"/>
      <c r="AZ199" s="82"/>
      <c r="BA199" s="82"/>
      <c r="BB199" s="82"/>
      <c r="BC199" s="82"/>
      <c r="BD199" s="82"/>
      <c r="BE199" s="82"/>
      <c r="BF199" s="82"/>
      <c r="BG199" s="82"/>
    </row>
    <row r="200" spans="1:59" x14ac:dyDescent="0.4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2"/>
      <c r="AN200" s="82"/>
      <c r="AO200" s="82"/>
      <c r="AP200" s="82"/>
      <c r="AQ200" s="82"/>
      <c r="AR200" s="82"/>
      <c r="AS200" s="82"/>
      <c r="AT200" s="82"/>
      <c r="AU200" s="82"/>
      <c r="AV200" s="82"/>
      <c r="AW200" s="82"/>
      <c r="AX200" s="82"/>
      <c r="AY200" s="82"/>
      <c r="AZ200" s="82"/>
      <c r="BA200" s="82"/>
      <c r="BB200" s="82"/>
      <c r="BC200" s="82"/>
      <c r="BD200" s="82"/>
      <c r="BE200" s="82"/>
      <c r="BF200" s="82"/>
      <c r="BG200" s="82"/>
    </row>
    <row r="201" spans="1:59" x14ac:dyDescent="0.4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2"/>
      <c r="AN201" s="82"/>
      <c r="AO201" s="82"/>
      <c r="AP201" s="82"/>
      <c r="AQ201" s="82"/>
      <c r="AR201" s="82"/>
      <c r="AS201" s="82"/>
      <c r="AT201" s="82"/>
      <c r="AU201" s="82"/>
      <c r="AV201" s="82"/>
      <c r="AW201" s="82"/>
      <c r="AX201" s="82"/>
      <c r="AY201" s="82"/>
      <c r="AZ201" s="82"/>
      <c r="BA201" s="82"/>
      <c r="BB201" s="82"/>
      <c r="BC201" s="82"/>
      <c r="BD201" s="82"/>
      <c r="BE201" s="82"/>
      <c r="BF201" s="82"/>
      <c r="BG201" s="82"/>
    </row>
    <row r="202" spans="1:59" x14ac:dyDescent="0.4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2"/>
      <c r="AN202" s="82"/>
      <c r="AO202" s="82"/>
      <c r="AP202" s="82"/>
      <c r="AQ202" s="82"/>
      <c r="AR202" s="82"/>
      <c r="AS202" s="82"/>
      <c r="AT202" s="82"/>
      <c r="AU202" s="82"/>
      <c r="AV202" s="82"/>
      <c r="AW202" s="82"/>
      <c r="AX202" s="82"/>
      <c r="AY202" s="82"/>
      <c r="AZ202" s="82"/>
      <c r="BA202" s="82"/>
      <c r="BB202" s="82"/>
      <c r="BC202" s="82"/>
      <c r="BD202" s="82"/>
      <c r="BE202" s="82"/>
      <c r="BF202" s="82"/>
      <c r="BG202" s="82"/>
    </row>
    <row r="203" spans="1:59" x14ac:dyDescent="0.4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2"/>
      <c r="AN203" s="82"/>
      <c r="AO203" s="82"/>
      <c r="AP203" s="82"/>
      <c r="AQ203" s="82"/>
      <c r="AR203" s="82"/>
      <c r="AS203" s="82"/>
      <c r="AT203" s="82"/>
      <c r="AU203" s="82"/>
      <c r="AV203" s="82"/>
      <c r="AW203" s="82"/>
      <c r="AX203" s="82"/>
      <c r="AY203" s="82"/>
      <c r="AZ203" s="82"/>
      <c r="BA203" s="82"/>
      <c r="BB203" s="82"/>
      <c r="BC203" s="82"/>
      <c r="BD203" s="82"/>
      <c r="BE203" s="82"/>
      <c r="BF203" s="82"/>
      <c r="BG203" s="82"/>
    </row>
    <row r="204" spans="1:59" x14ac:dyDescent="0.4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2"/>
      <c r="AN204" s="82"/>
      <c r="AO204" s="82"/>
      <c r="AP204" s="82"/>
      <c r="AQ204" s="82"/>
      <c r="AR204" s="82"/>
      <c r="AS204" s="82"/>
      <c r="AT204" s="82"/>
      <c r="AU204" s="82"/>
      <c r="AV204" s="82"/>
      <c r="AW204" s="82"/>
      <c r="AX204" s="82"/>
      <c r="AY204" s="82"/>
      <c r="AZ204" s="82"/>
      <c r="BA204" s="82"/>
      <c r="BB204" s="82"/>
      <c r="BC204" s="82"/>
      <c r="BD204" s="82"/>
      <c r="BE204" s="82"/>
      <c r="BF204" s="82"/>
      <c r="BG204" s="82"/>
    </row>
    <row r="205" spans="1:59" x14ac:dyDescent="0.4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2"/>
      <c r="AN205" s="82"/>
      <c r="AO205" s="82"/>
      <c r="AP205" s="82"/>
      <c r="AQ205" s="82"/>
      <c r="AR205" s="82"/>
      <c r="AS205" s="82"/>
      <c r="AT205" s="82"/>
      <c r="AU205" s="82"/>
      <c r="AV205" s="82"/>
      <c r="AW205" s="82"/>
      <c r="AX205" s="82"/>
      <c r="AY205" s="82"/>
      <c r="AZ205" s="82"/>
      <c r="BA205" s="82"/>
      <c r="BB205" s="82"/>
      <c r="BC205" s="82"/>
      <c r="BD205" s="82"/>
      <c r="BE205" s="82"/>
      <c r="BF205" s="82"/>
      <c r="BG205" s="82"/>
    </row>
    <row r="206" spans="1:59" x14ac:dyDescent="0.4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2"/>
      <c r="AN206" s="82"/>
      <c r="AO206" s="82"/>
      <c r="AP206" s="82"/>
      <c r="AQ206" s="82"/>
      <c r="AR206" s="82"/>
      <c r="AS206" s="82"/>
      <c r="AT206" s="82"/>
      <c r="AU206" s="82"/>
      <c r="AV206" s="82"/>
      <c r="AW206" s="82"/>
      <c r="AX206" s="82"/>
      <c r="AY206" s="82"/>
      <c r="AZ206" s="82"/>
      <c r="BA206" s="82"/>
      <c r="BB206" s="82"/>
      <c r="BC206" s="82"/>
      <c r="BD206" s="82"/>
      <c r="BE206" s="82"/>
      <c r="BF206" s="82"/>
      <c r="BG206" s="82"/>
    </row>
    <row r="207" spans="1:59" x14ac:dyDescent="0.4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  <c r="AM207" s="82"/>
      <c r="AN207" s="82"/>
      <c r="AO207" s="82"/>
      <c r="AP207" s="82"/>
      <c r="AQ207" s="82"/>
      <c r="AR207" s="82"/>
      <c r="AS207" s="82"/>
      <c r="AT207" s="82"/>
      <c r="AU207" s="82"/>
      <c r="AV207" s="82"/>
      <c r="AW207" s="82"/>
      <c r="AX207" s="82"/>
      <c r="AY207" s="82"/>
      <c r="AZ207" s="82"/>
      <c r="BA207" s="82"/>
      <c r="BB207" s="82"/>
      <c r="BC207" s="82"/>
      <c r="BD207" s="82"/>
      <c r="BE207" s="82"/>
      <c r="BF207" s="82"/>
      <c r="BG207" s="82"/>
    </row>
    <row r="208" spans="1:59" x14ac:dyDescent="0.4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2"/>
      <c r="AN208" s="82"/>
      <c r="AO208" s="82"/>
      <c r="AP208" s="82"/>
      <c r="AQ208" s="82"/>
      <c r="AR208" s="82"/>
      <c r="AS208" s="82"/>
      <c r="AT208" s="82"/>
      <c r="AU208" s="82"/>
      <c r="AV208" s="82"/>
      <c r="AW208" s="82"/>
      <c r="AX208" s="82"/>
      <c r="AY208" s="82"/>
      <c r="AZ208" s="82"/>
      <c r="BA208" s="82"/>
      <c r="BB208" s="82"/>
      <c r="BC208" s="82"/>
      <c r="BD208" s="82"/>
      <c r="BE208" s="82"/>
      <c r="BF208" s="82"/>
      <c r="BG208" s="82"/>
    </row>
    <row r="209" spans="1:59" x14ac:dyDescent="0.4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2"/>
      <c r="AN209" s="82"/>
      <c r="AO209" s="82"/>
      <c r="AP209" s="82"/>
      <c r="AQ209" s="82"/>
      <c r="AR209" s="82"/>
      <c r="AS209" s="82"/>
      <c r="AT209" s="82"/>
      <c r="AU209" s="82"/>
      <c r="AV209" s="82"/>
      <c r="AW209" s="82"/>
      <c r="AX209" s="82"/>
      <c r="AY209" s="82"/>
      <c r="AZ209" s="82"/>
      <c r="BA209" s="82"/>
      <c r="BB209" s="82"/>
      <c r="BC209" s="82"/>
      <c r="BD209" s="82"/>
      <c r="BE209" s="82"/>
      <c r="BF209" s="82"/>
      <c r="BG209" s="82"/>
    </row>
    <row r="210" spans="1:59" x14ac:dyDescent="0.4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  <c r="AJ210" s="81"/>
      <c r="AK210" s="81"/>
      <c r="AL210" s="81"/>
      <c r="AM210" s="82"/>
      <c r="AN210" s="82"/>
      <c r="AO210" s="82"/>
      <c r="AP210" s="82"/>
      <c r="AQ210" s="82"/>
      <c r="AR210" s="82"/>
      <c r="AS210" s="82"/>
      <c r="AT210" s="82"/>
      <c r="AU210" s="82"/>
      <c r="AV210" s="82"/>
      <c r="AW210" s="82"/>
      <c r="AX210" s="82"/>
      <c r="AY210" s="82"/>
      <c r="AZ210" s="82"/>
      <c r="BA210" s="82"/>
      <c r="BB210" s="82"/>
      <c r="BC210" s="82"/>
      <c r="BD210" s="82"/>
      <c r="BE210" s="82"/>
      <c r="BF210" s="82"/>
      <c r="BG210" s="82"/>
    </row>
    <row r="211" spans="1:59" x14ac:dyDescent="0.4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  <c r="AK211" s="81"/>
      <c r="AL211" s="81"/>
      <c r="AM211" s="82"/>
      <c r="AN211" s="82"/>
      <c r="AO211" s="82"/>
      <c r="AP211" s="82"/>
      <c r="AQ211" s="82"/>
      <c r="AR211" s="82"/>
      <c r="AS211" s="82"/>
      <c r="AT211" s="82"/>
      <c r="AU211" s="82"/>
      <c r="AV211" s="82"/>
      <c r="AW211" s="82"/>
      <c r="AX211" s="82"/>
      <c r="AY211" s="82"/>
      <c r="AZ211" s="82"/>
      <c r="BA211" s="82"/>
      <c r="BB211" s="82"/>
      <c r="BC211" s="82"/>
      <c r="BD211" s="82"/>
      <c r="BE211" s="82"/>
      <c r="BF211" s="82"/>
      <c r="BG211" s="82"/>
    </row>
    <row r="212" spans="1:59" x14ac:dyDescent="0.4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  <c r="AJ212" s="81"/>
      <c r="AK212" s="81"/>
      <c r="AL212" s="81"/>
      <c r="AM212" s="82"/>
      <c r="AN212" s="82"/>
      <c r="AO212" s="82"/>
      <c r="AP212" s="82"/>
      <c r="AQ212" s="82"/>
      <c r="AR212" s="82"/>
      <c r="AS212" s="82"/>
      <c r="AT212" s="82"/>
      <c r="AU212" s="82"/>
      <c r="AV212" s="82"/>
      <c r="AW212" s="82"/>
      <c r="AX212" s="82"/>
      <c r="AY212" s="82"/>
      <c r="AZ212" s="82"/>
      <c r="BA212" s="82"/>
      <c r="BB212" s="82"/>
      <c r="BC212" s="82"/>
      <c r="BD212" s="82"/>
      <c r="BE212" s="82"/>
      <c r="BF212" s="82"/>
      <c r="BG212" s="82"/>
    </row>
    <row r="213" spans="1:59" x14ac:dyDescent="0.4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  <c r="AJ213" s="81"/>
      <c r="AK213" s="81"/>
      <c r="AL213" s="81"/>
      <c r="AM213" s="82"/>
      <c r="AN213" s="82"/>
      <c r="AO213" s="82"/>
      <c r="AP213" s="82"/>
      <c r="AQ213" s="82"/>
      <c r="AR213" s="82"/>
      <c r="AS213" s="82"/>
      <c r="AT213" s="82"/>
      <c r="AU213" s="82"/>
      <c r="AV213" s="82"/>
      <c r="AW213" s="82"/>
      <c r="AX213" s="82"/>
      <c r="AY213" s="82"/>
      <c r="AZ213" s="82"/>
      <c r="BA213" s="82"/>
      <c r="BB213" s="82"/>
      <c r="BC213" s="82"/>
      <c r="BD213" s="82"/>
      <c r="BE213" s="82"/>
      <c r="BF213" s="82"/>
      <c r="BG213" s="82"/>
    </row>
    <row r="214" spans="1:59" x14ac:dyDescent="0.4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  <c r="AJ214" s="81"/>
      <c r="AK214" s="81"/>
      <c r="AL214" s="81"/>
      <c r="AM214" s="82"/>
      <c r="AN214" s="82"/>
      <c r="AO214" s="82"/>
      <c r="AP214" s="82"/>
      <c r="AQ214" s="82"/>
      <c r="AR214" s="82"/>
      <c r="AS214" s="82"/>
      <c r="AT214" s="82"/>
      <c r="AU214" s="82"/>
      <c r="AV214" s="82"/>
      <c r="AW214" s="82"/>
      <c r="AX214" s="82"/>
      <c r="AY214" s="82"/>
      <c r="AZ214" s="82"/>
      <c r="BA214" s="82"/>
      <c r="BB214" s="82"/>
      <c r="BC214" s="82"/>
      <c r="BD214" s="82"/>
      <c r="BE214" s="82"/>
      <c r="BF214" s="82"/>
      <c r="BG214" s="82"/>
    </row>
    <row r="215" spans="1:59" x14ac:dyDescent="0.4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  <c r="AK215" s="81"/>
      <c r="AL215" s="81"/>
      <c r="AM215" s="82"/>
      <c r="AN215" s="82"/>
      <c r="AO215" s="82"/>
      <c r="AP215" s="82"/>
      <c r="AQ215" s="82"/>
      <c r="AR215" s="82"/>
      <c r="AS215" s="82"/>
      <c r="AT215" s="82"/>
      <c r="AU215" s="82"/>
      <c r="AV215" s="82"/>
      <c r="AW215" s="82"/>
      <c r="AX215" s="82"/>
      <c r="AY215" s="82"/>
      <c r="AZ215" s="82"/>
      <c r="BA215" s="82"/>
      <c r="BB215" s="82"/>
      <c r="BC215" s="82"/>
      <c r="BD215" s="82"/>
      <c r="BE215" s="82"/>
      <c r="BF215" s="82"/>
      <c r="BG215" s="82"/>
    </row>
    <row r="216" spans="1:59" x14ac:dyDescent="0.4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  <c r="AK216" s="81"/>
      <c r="AL216" s="81"/>
      <c r="AM216" s="82"/>
      <c r="AN216" s="82"/>
      <c r="AO216" s="82"/>
      <c r="AP216" s="82"/>
      <c r="AQ216" s="82"/>
      <c r="AR216" s="82"/>
      <c r="AS216" s="82"/>
      <c r="AT216" s="82"/>
      <c r="AU216" s="82"/>
      <c r="AV216" s="82"/>
      <c r="AW216" s="82"/>
      <c r="AX216" s="82"/>
      <c r="AY216" s="82"/>
      <c r="AZ216" s="82"/>
      <c r="BA216" s="82"/>
      <c r="BB216" s="82"/>
      <c r="BC216" s="82"/>
      <c r="BD216" s="82"/>
      <c r="BE216" s="82"/>
      <c r="BF216" s="82"/>
      <c r="BG216" s="82"/>
    </row>
    <row r="217" spans="1:59" x14ac:dyDescent="0.4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2"/>
      <c r="AN217" s="82"/>
      <c r="AO217" s="82"/>
      <c r="AP217" s="82"/>
      <c r="AQ217" s="82"/>
      <c r="AR217" s="82"/>
      <c r="AS217" s="82"/>
      <c r="AT217" s="82"/>
      <c r="AU217" s="82"/>
      <c r="AV217" s="82"/>
      <c r="AW217" s="82"/>
      <c r="AX217" s="82"/>
      <c r="AY217" s="82"/>
      <c r="AZ217" s="82"/>
      <c r="BA217" s="82"/>
      <c r="BB217" s="82"/>
      <c r="BC217" s="82"/>
      <c r="BD217" s="82"/>
      <c r="BE217" s="82"/>
      <c r="BF217" s="82"/>
      <c r="BG217" s="82"/>
    </row>
    <row r="218" spans="1:59" x14ac:dyDescent="0.4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  <c r="AK218" s="81"/>
      <c r="AL218" s="81"/>
      <c r="AM218" s="82"/>
      <c r="AN218" s="82"/>
      <c r="AO218" s="82"/>
      <c r="AP218" s="82"/>
      <c r="AQ218" s="82"/>
      <c r="AR218" s="82"/>
      <c r="AS218" s="82"/>
      <c r="AT218" s="82"/>
      <c r="AU218" s="82"/>
      <c r="AV218" s="82"/>
      <c r="AW218" s="82"/>
      <c r="AX218" s="82"/>
      <c r="AY218" s="82"/>
      <c r="AZ218" s="82"/>
      <c r="BA218" s="82"/>
      <c r="BB218" s="82"/>
      <c r="BC218" s="82"/>
      <c r="BD218" s="82"/>
      <c r="BE218" s="82"/>
      <c r="BF218" s="82"/>
      <c r="BG218" s="82"/>
    </row>
    <row r="219" spans="1:59" x14ac:dyDescent="0.4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  <c r="AK219" s="81"/>
      <c r="AL219" s="81"/>
      <c r="AM219" s="82"/>
      <c r="AN219" s="82"/>
      <c r="AO219" s="82"/>
      <c r="AP219" s="82"/>
      <c r="AQ219" s="82"/>
      <c r="AR219" s="82"/>
      <c r="AS219" s="82"/>
      <c r="AT219" s="82"/>
      <c r="AU219" s="82"/>
      <c r="AV219" s="82"/>
      <c r="AW219" s="82"/>
      <c r="AX219" s="82"/>
      <c r="AY219" s="82"/>
      <c r="AZ219" s="82"/>
      <c r="BA219" s="82"/>
      <c r="BB219" s="82"/>
      <c r="BC219" s="82"/>
      <c r="BD219" s="82"/>
      <c r="BE219" s="82"/>
      <c r="BF219" s="82"/>
      <c r="BG219" s="82"/>
    </row>
    <row r="220" spans="1:59" x14ac:dyDescent="0.4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  <c r="AK220" s="81"/>
      <c r="AL220" s="81"/>
      <c r="AM220" s="82"/>
      <c r="AN220" s="82"/>
      <c r="AO220" s="82"/>
      <c r="AP220" s="82"/>
      <c r="AQ220" s="82"/>
      <c r="AR220" s="82"/>
      <c r="AS220" s="82"/>
      <c r="AT220" s="82"/>
      <c r="AU220" s="82"/>
      <c r="AV220" s="82"/>
      <c r="AW220" s="82"/>
      <c r="AX220" s="82"/>
      <c r="AY220" s="82"/>
      <c r="AZ220" s="82"/>
      <c r="BA220" s="82"/>
      <c r="BB220" s="82"/>
      <c r="BC220" s="82"/>
      <c r="BD220" s="82"/>
      <c r="BE220" s="82"/>
      <c r="BF220" s="82"/>
      <c r="BG220" s="82"/>
    </row>
    <row r="221" spans="1:59" x14ac:dyDescent="0.4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  <c r="AK221" s="81"/>
      <c r="AL221" s="81"/>
      <c r="AM221" s="82"/>
      <c r="AN221" s="82"/>
      <c r="AO221" s="82"/>
      <c r="AP221" s="82"/>
      <c r="AQ221" s="82"/>
      <c r="AR221" s="82"/>
      <c r="AS221" s="82"/>
      <c r="AT221" s="82"/>
      <c r="AU221" s="82"/>
      <c r="AV221" s="82"/>
      <c r="AW221" s="82"/>
      <c r="AX221" s="82"/>
      <c r="AY221" s="82"/>
      <c r="AZ221" s="82"/>
      <c r="BA221" s="82"/>
      <c r="BB221" s="82"/>
      <c r="BC221" s="82"/>
      <c r="BD221" s="82"/>
      <c r="BE221" s="82"/>
      <c r="BF221" s="82"/>
      <c r="BG221" s="82"/>
    </row>
    <row r="222" spans="1:59" x14ac:dyDescent="0.4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  <c r="AK222" s="81"/>
      <c r="AL222" s="81"/>
      <c r="AM222" s="82"/>
      <c r="AN222" s="82"/>
      <c r="AO222" s="82"/>
      <c r="AP222" s="82"/>
      <c r="AQ222" s="82"/>
      <c r="AR222" s="82"/>
      <c r="AS222" s="82"/>
      <c r="AT222" s="82"/>
      <c r="AU222" s="82"/>
      <c r="AV222" s="82"/>
      <c r="AW222" s="82"/>
      <c r="AX222" s="82"/>
      <c r="AY222" s="82"/>
      <c r="AZ222" s="82"/>
      <c r="BA222" s="82"/>
      <c r="BB222" s="82"/>
      <c r="BC222" s="82"/>
      <c r="BD222" s="82"/>
      <c r="BE222" s="82"/>
      <c r="BF222" s="82"/>
      <c r="BG222" s="82"/>
    </row>
    <row r="223" spans="1:59" x14ac:dyDescent="0.4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  <c r="AK223" s="81"/>
      <c r="AL223" s="81"/>
      <c r="AM223" s="82"/>
      <c r="AN223" s="82"/>
      <c r="AO223" s="82"/>
      <c r="AP223" s="82"/>
      <c r="AQ223" s="82"/>
      <c r="AR223" s="82"/>
      <c r="AS223" s="82"/>
      <c r="AT223" s="82"/>
      <c r="AU223" s="82"/>
      <c r="AV223" s="82"/>
      <c r="AW223" s="82"/>
      <c r="AX223" s="82"/>
      <c r="AY223" s="82"/>
      <c r="AZ223" s="82"/>
      <c r="BA223" s="82"/>
      <c r="BB223" s="82"/>
      <c r="BC223" s="82"/>
      <c r="BD223" s="82"/>
      <c r="BE223" s="82"/>
      <c r="BF223" s="82"/>
      <c r="BG223" s="82"/>
    </row>
    <row r="224" spans="1:59" x14ac:dyDescent="0.4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  <c r="AM224" s="82"/>
      <c r="AN224" s="82"/>
      <c r="AO224" s="82"/>
      <c r="AP224" s="82"/>
      <c r="AQ224" s="82"/>
      <c r="AR224" s="82"/>
      <c r="AS224" s="82"/>
      <c r="AT224" s="82"/>
      <c r="AU224" s="82"/>
      <c r="AV224" s="82"/>
      <c r="AW224" s="82"/>
      <c r="AX224" s="82"/>
      <c r="AY224" s="82"/>
      <c r="AZ224" s="82"/>
      <c r="BA224" s="82"/>
      <c r="BB224" s="82"/>
      <c r="BC224" s="82"/>
      <c r="BD224" s="82"/>
      <c r="BE224" s="82"/>
      <c r="BF224" s="82"/>
      <c r="BG224" s="82"/>
    </row>
    <row r="225" spans="1:59" x14ac:dyDescent="0.4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  <c r="AK225" s="81"/>
      <c r="AL225" s="81"/>
      <c r="AM225" s="82"/>
      <c r="AN225" s="82"/>
      <c r="AO225" s="82"/>
      <c r="AP225" s="82"/>
      <c r="AQ225" s="82"/>
      <c r="AR225" s="82"/>
      <c r="AS225" s="82"/>
      <c r="AT225" s="82"/>
      <c r="AU225" s="82"/>
      <c r="AV225" s="82"/>
      <c r="AW225" s="82"/>
      <c r="AX225" s="82"/>
      <c r="AY225" s="82"/>
      <c r="AZ225" s="82"/>
      <c r="BA225" s="82"/>
      <c r="BB225" s="82"/>
      <c r="BC225" s="82"/>
      <c r="BD225" s="82"/>
      <c r="BE225" s="82"/>
      <c r="BF225" s="82"/>
      <c r="BG225" s="82"/>
    </row>
    <row r="226" spans="1:59" x14ac:dyDescent="0.4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2"/>
      <c r="AN226" s="82"/>
      <c r="AO226" s="82"/>
      <c r="AP226" s="82"/>
      <c r="AQ226" s="82"/>
      <c r="AR226" s="82"/>
      <c r="AS226" s="82"/>
      <c r="AT226" s="82"/>
      <c r="AU226" s="82"/>
      <c r="AV226" s="82"/>
      <c r="AW226" s="82"/>
      <c r="AX226" s="82"/>
      <c r="AY226" s="82"/>
      <c r="AZ226" s="82"/>
      <c r="BA226" s="82"/>
      <c r="BB226" s="82"/>
      <c r="BC226" s="82"/>
      <c r="BD226" s="82"/>
      <c r="BE226" s="82"/>
      <c r="BF226" s="82"/>
      <c r="BG226" s="82"/>
    </row>
    <row r="227" spans="1:59" x14ac:dyDescent="0.4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2"/>
      <c r="AN227" s="82"/>
      <c r="AO227" s="82"/>
      <c r="AP227" s="82"/>
      <c r="AQ227" s="82"/>
      <c r="AR227" s="82"/>
      <c r="AS227" s="82"/>
      <c r="AT227" s="82"/>
      <c r="AU227" s="82"/>
      <c r="AV227" s="82"/>
      <c r="AW227" s="82"/>
      <c r="AX227" s="82"/>
      <c r="AY227" s="82"/>
      <c r="AZ227" s="82"/>
      <c r="BA227" s="82"/>
      <c r="BB227" s="82"/>
      <c r="BC227" s="82"/>
      <c r="BD227" s="82"/>
      <c r="BE227" s="82"/>
      <c r="BF227" s="82"/>
      <c r="BG227" s="82"/>
    </row>
    <row r="228" spans="1:59" x14ac:dyDescent="0.4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  <c r="AK228" s="81"/>
      <c r="AL228" s="81"/>
      <c r="AM228" s="82"/>
      <c r="AN228" s="82"/>
      <c r="AO228" s="82"/>
      <c r="AP228" s="82"/>
      <c r="AQ228" s="82"/>
      <c r="AR228" s="82"/>
      <c r="AS228" s="82"/>
      <c r="AT228" s="82"/>
      <c r="AU228" s="82"/>
      <c r="AV228" s="82"/>
      <c r="AW228" s="82"/>
      <c r="AX228" s="82"/>
      <c r="AY228" s="82"/>
      <c r="AZ228" s="82"/>
      <c r="BA228" s="82"/>
      <c r="BB228" s="82"/>
      <c r="BC228" s="82"/>
      <c r="BD228" s="82"/>
      <c r="BE228" s="82"/>
      <c r="BF228" s="82"/>
      <c r="BG228" s="82"/>
    </row>
    <row r="229" spans="1:59" x14ac:dyDescent="0.4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  <c r="AK229" s="81"/>
      <c r="AL229" s="81"/>
      <c r="AM229" s="82"/>
      <c r="AN229" s="82"/>
      <c r="AO229" s="82"/>
      <c r="AP229" s="82"/>
      <c r="AQ229" s="82"/>
      <c r="AR229" s="82"/>
      <c r="AS229" s="82"/>
      <c r="AT229" s="82"/>
      <c r="AU229" s="82"/>
      <c r="AV229" s="82"/>
      <c r="AW229" s="82"/>
      <c r="AX229" s="82"/>
      <c r="AY229" s="82"/>
      <c r="AZ229" s="82"/>
      <c r="BA229" s="82"/>
      <c r="BB229" s="82"/>
      <c r="BC229" s="82"/>
      <c r="BD229" s="82"/>
      <c r="BE229" s="82"/>
      <c r="BF229" s="82"/>
      <c r="BG229" s="82"/>
    </row>
    <row r="230" spans="1:59" x14ac:dyDescent="0.4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  <c r="AK230" s="81"/>
      <c r="AL230" s="81"/>
      <c r="AM230" s="82"/>
      <c r="AN230" s="82"/>
      <c r="AO230" s="82"/>
      <c r="AP230" s="82"/>
      <c r="AQ230" s="82"/>
      <c r="AR230" s="82"/>
      <c r="AS230" s="82"/>
      <c r="AT230" s="82"/>
      <c r="AU230" s="82"/>
      <c r="AV230" s="82"/>
      <c r="AW230" s="82"/>
      <c r="AX230" s="82"/>
      <c r="AY230" s="82"/>
      <c r="AZ230" s="82"/>
      <c r="BA230" s="82"/>
      <c r="BB230" s="82"/>
      <c r="BC230" s="82"/>
      <c r="BD230" s="82"/>
      <c r="BE230" s="82"/>
      <c r="BF230" s="82"/>
      <c r="BG230" s="82"/>
    </row>
    <row r="231" spans="1:59" x14ac:dyDescent="0.4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  <c r="AM231" s="82"/>
      <c r="AN231" s="82"/>
      <c r="AO231" s="82"/>
      <c r="AP231" s="82"/>
      <c r="AQ231" s="82"/>
      <c r="AR231" s="82"/>
      <c r="AS231" s="82"/>
      <c r="AT231" s="82"/>
      <c r="AU231" s="82"/>
      <c r="AV231" s="82"/>
      <c r="AW231" s="82"/>
      <c r="AX231" s="82"/>
      <c r="AY231" s="82"/>
      <c r="AZ231" s="82"/>
      <c r="BA231" s="82"/>
      <c r="BB231" s="82"/>
      <c r="BC231" s="82"/>
      <c r="BD231" s="82"/>
      <c r="BE231" s="82"/>
      <c r="BF231" s="82"/>
      <c r="BG231" s="82"/>
    </row>
    <row r="232" spans="1:59" x14ac:dyDescent="0.4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1"/>
      <c r="AJ232" s="81"/>
      <c r="AK232" s="81"/>
      <c r="AL232" s="81"/>
      <c r="AM232" s="82"/>
      <c r="AN232" s="82"/>
      <c r="AO232" s="82"/>
      <c r="AP232" s="82"/>
      <c r="AQ232" s="82"/>
      <c r="AR232" s="82"/>
      <c r="AS232" s="82"/>
      <c r="AT232" s="82"/>
      <c r="AU232" s="82"/>
      <c r="AV232" s="82"/>
      <c r="AW232" s="82"/>
      <c r="AX232" s="82"/>
      <c r="AY232" s="82"/>
      <c r="AZ232" s="82"/>
      <c r="BA232" s="82"/>
      <c r="BB232" s="82"/>
      <c r="BC232" s="82"/>
      <c r="BD232" s="82"/>
      <c r="BE232" s="82"/>
      <c r="BF232" s="82"/>
      <c r="BG232" s="82"/>
    </row>
    <row r="233" spans="1:59" x14ac:dyDescent="0.4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  <c r="AK233" s="81"/>
      <c r="AL233" s="81"/>
      <c r="AM233" s="82"/>
      <c r="AN233" s="82"/>
      <c r="AO233" s="82"/>
      <c r="AP233" s="82"/>
      <c r="AQ233" s="82"/>
      <c r="AR233" s="82"/>
      <c r="AS233" s="82"/>
      <c r="AT233" s="82"/>
      <c r="AU233" s="82"/>
      <c r="AV233" s="82"/>
      <c r="AW233" s="82"/>
      <c r="AX233" s="82"/>
      <c r="AY233" s="82"/>
      <c r="AZ233" s="82"/>
      <c r="BA233" s="82"/>
      <c r="BB233" s="82"/>
      <c r="BC233" s="82"/>
      <c r="BD233" s="82"/>
      <c r="BE233" s="82"/>
      <c r="BF233" s="82"/>
      <c r="BG233" s="82"/>
    </row>
    <row r="234" spans="1:59" x14ac:dyDescent="0.4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  <c r="AK234" s="81"/>
      <c r="AL234" s="81"/>
      <c r="AM234" s="82"/>
      <c r="AN234" s="82"/>
      <c r="AO234" s="82"/>
      <c r="AP234" s="82"/>
      <c r="AQ234" s="82"/>
      <c r="AR234" s="82"/>
      <c r="AS234" s="82"/>
      <c r="AT234" s="82"/>
      <c r="AU234" s="82"/>
      <c r="AV234" s="82"/>
      <c r="AW234" s="82"/>
      <c r="AX234" s="82"/>
      <c r="AY234" s="82"/>
      <c r="AZ234" s="82"/>
      <c r="BA234" s="82"/>
      <c r="BB234" s="82"/>
      <c r="BC234" s="82"/>
      <c r="BD234" s="82"/>
      <c r="BE234" s="82"/>
      <c r="BF234" s="82"/>
      <c r="BG234" s="82"/>
    </row>
    <row r="235" spans="1:59" x14ac:dyDescent="0.4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  <c r="AK235" s="81"/>
      <c r="AL235" s="81"/>
      <c r="AM235" s="82"/>
      <c r="AN235" s="82"/>
      <c r="AO235" s="82"/>
      <c r="AP235" s="82"/>
      <c r="AQ235" s="82"/>
      <c r="AR235" s="82"/>
      <c r="AS235" s="82"/>
      <c r="AT235" s="82"/>
      <c r="AU235" s="82"/>
      <c r="AV235" s="82"/>
      <c r="AW235" s="82"/>
      <c r="AX235" s="82"/>
      <c r="AY235" s="82"/>
      <c r="AZ235" s="82"/>
      <c r="BA235" s="82"/>
      <c r="BB235" s="82"/>
      <c r="BC235" s="82"/>
      <c r="BD235" s="82"/>
      <c r="BE235" s="82"/>
      <c r="BF235" s="82"/>
      <c r="BG235" s="82"/>
    </row>
    <row r="236" spans="1:59" x14ac:dyDescent="0.4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  <c r="AK236" s="81"/>
      <c r="AL236" s="81"/>
      <c r="AM236" s="82"/>
      <c r="AN236" s="82"/>
      <c r="AO236" s="82"/>
      <c r="AP236" s="82"/>
      <c r="AQ236" s="82"/>
      <c r="AR236" s="82"/>
      <c r="AS236" s="82"/>
      <c r="AT236" s="82"/>
      <c r="AU236" s="82"/>
      <c r="AV236" s="82"/>
      <c r="AW236" s="82"/>
      <c r="AX236" s="82"/>
      <c r="AY236" s="82"/>
      <c r="AZ236" s="82"/>
      <c r="BA236" s="82"/>
      <c r="BB236" s="82"/>
      <c r="BC236" s="82"/>
      <c r="BD236" s="82"/>
      <c r="BE236" s="82"/>
      <c r="BF236" s="82"/>
      <c r="BG236" s="82"/>
    </row>
    <row r="237" spans="1:59" x14ac:dyDescent="0.4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  <c r="AH237" s="81"/>
      <c r="AI237" s="81"/>
      <c r="AJ237" s="81"/>
      <c r="AK237" s="81"/>
      <c r="AL237" s="81"/>
      <c r="AM237" s="82"/>
      <c r="AN237" s="82"/>
      <c r="AO237" s="82"/>
      <c r="AP237" s="82"/>
      <c r="AQ237" s="82"/>
      <c r="AR237" s="82"/>
      <c r="AS237" s="82"/>
      <c r="AT237" s="82"/>
      <c r="AU237" s="82"/>
      <c r="AV237" s="82"/>
      <c r="AW237" s="82"/>
      <c r="AX237" s="82"/>
      <c r="AY237" s="82"/>
      <c r="AZ237" s="82"/>
      <c r="BA237" s="82"/>
      <c r="BB237" s="82"/>
      <c r="BC237" s="82"/>
      <c r="BD237" s="82"/>
      <c r="BE237" s="82"/>
      <c r="BF237" s="82"/>
      <c r="BG237" s="82"/>
    </row>
    <row r="238" spans="1:59" x14ac:dyDescent="0.4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  <c r="AK238" s="81"/>
      <c r="AL238" s="81"/>
      <c r="AM238" s="82"/>
      <c r="AN238" s="82"/>
      <c r="AO238" s="82"/>
      <c r="AP238" s="82"/>
      <c r="AQ238" s="82"/>
      <c r="AR238" s="82"/>
      <c r="AS238" s="82"/>
      <c r="AT238" s="82"/>
      <c r="AU238" s="82"/>
      <c r="AV238" s="82"/>
      <c r="AW238" s="82"/>
      <c r="AX238" s="82"/>
      <c r="AY238" s="82"/>
      <c r="AZ238" s="82"/>
      <c r="BA238" s="82"/>
      <c r="BB238" s="82"/>
      <c r="BC238" s="82"/>
      <c r="BD238" s="82"/>
      <c r="BE238" s="82"/>
      <c r="BF238" s="82"/>
      <c r="BG238" s="82"/>
    </row>
    <row r="239" spans="1:59" x14ac:dyDescent="0.4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  <c r="AK239" s="81"/>
      <c r="AL239" s="81"/>
      <c r="AM239" s="82"/>
      <c r="AN239" s="82"/>
      <c r="AO239" s="82"/>
      <c r="AP239" s="82"/>
      <c r="AQ239" s="82"/>
      <c r="AR239" s="82"/>
      <c r="AS239" s="82"/>
      <c r="AT239" s="82"/>
      <c r="AU239" s="82"/>
      <c r="AV239" s="82"/>
      <c r="AW239" s="82"/>
      <c r="AX239" s="82"/>
      <c r="AY239" s="82"/>
      <c r="AZ239" s="82"/>
      <c r="BA239" s="82"/>
      <c r="BB239" s="82"/>
      <c r="BC239" s="82"/>
      <c r="BD239" s="82"/>
      <c r="BE239" s="82"/>
      <c r="BF239" s="82"/>
      <c r="BG239" s="82"/>
    </row>
    <row r="240" spans="1:59" x14ac:dyDescent="0.4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  <c r="AK240" s="81"/>
      <c r="AL240" s="81"/>
      <c r="AM240" s="82"/>
      <c r="AN240" s="82"/>
      <c r="AO240" s="82"/>
      <c r="AP240" s="82"/>
      <c r="AQ240" s="82"/>
      <c r="AR240" s="82"/>
      <c r="AS240" s="82"/>
      <c r="AT240" s="82"/>
      <c r="AU240" s="82"/>
      <c r="AV240" s="82"/>
      <c r="AW240" s="82"/>
      <c r="AX240" s="82"/>
      <c r="AY240" s="82"/>
      <c r="AZ240" s="82"/>
      <c r="BA240" s="82"/>
      <c r="BB240" s="82"/>
      <c r="BC240" s="82"/>
      <c r="BD240" s="82"/>
      <c r="BE240" s="82"/>
      <c r="BF240" s="82"/>
      <c r="BG240" s="82"/>
    </row>
    <row r="241" spans="1:59" x14ac:dyDescent="0.4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2"/>
      <c r="AN241" s="82"/>
      <c r="AO241" s="82"/>
      <c r="AP241" s="82"/>
      <c r="AQ241" s="82"/>
      <c r="AR241" s="82"/>
      <c r="AS241" s="82"/>
      <c r="AT241" s="82"/>
      <c r="AU241" s="82"/>
      <c r="AV241" s="82"/>
      <c r="AW241" s="82"/>
      <c r="AX241" s="82"/>
      <c r="AY241" s="82"/>
      <c r="AZ241" s="82"/>
      <c r="BA241" s="82"/>
      <c r="BB241" s="82"/>
      <c r="BC241" s="82"/>
      <c r="BD241" s="82"/>
      <c r="BE241" s="82"/>
      <c r="BF241" s="82"/>
      <c r="BG241" s="82"/>
    </row>
    <row r="242" spans="1:59" x14ac:dyDescent="0.4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  <c r="AM242" s="82"/>
      <c r="AN242" s="82"/>
      <c r="AO242" s="82"/>
      <c r="AP242" s="82"/>
      <c r="AQ242" s="82"/>
      <c r="AR242" s="82"/>
      <c r="AS242" s="82"/>
      <c r="AT242" s="82"/>
      <c r="AU242" s="82"/>
      <c r="AV242" s="82"/>
      <c r="AW242" s="82"/>
      <c r="AX242" s="82"/>
      <c r="AY242" s="82"/>
      <c r="AZ242" s="82"/>
      <c r="BA242" s="82"/>
      <c r="BB242" s="82"/>
      <c r="BC242" s="82"/>
      <c r="BD242" s="82"/>
      <c r="BE242" s="82"/>
      <c r="BF242" s="82"/>
      <c r="BG242" s="82"/>
    </row>
    <row r="243" spans="1:59" x14ac:dyDescent="0.4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  <c r="AK243" s="81"/>
      <c r="AL243" s="81"/>
      <c r="AM243" s="82"/>
      <c r="AN243" s="82"/>
      <c r="AO243" s="82"/>
      <c r="AP243" s="82"/>
      <c r="AQ243" s="82"/>
      <c r="AR243" s="82"/>
      <c r="AS243" s="82"/>
      <c r="AT243" s="82"/>
      <c r="AU243" s="82"/>
      <c r="AV243" s="82"/>
      <c r="AW243" s="82"/>
      <c r="AX243" s="82"/>
      <c r="AY243" s="82"/>
      <c r="AZ243" s="82"/>
      <c r="BA243" s="82"/>
      <c r="BB243" s="82"/>
      <c r="BC243" s="82"/>
      <c r="BD243" s="82"/>
      <c r="BE243" s="82"/>
      <c r="BF243" s="82"/>
      <c r="BG243" s="82"/>
    </row>
    <row r="244" spans="1:59" x14ac:dyDescent="0.4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  <c r="AK244" s="81"/>
      <c r="AL244" s="81"/>
      <c r="AM244" s="82"/>
      <c r="AN244" s="82"/>
      <c r="AO244" s="82"/>
      <c r="AP244" s="82"/>
      <c r="AQ244" s="82"/>
      <c r="AR244" s="82"/>
      <c r="AS244" s="82"/>
      <c r="AT244" s="82"/>
      <c r="AU244" s="82"/>
      <c r="AV244" s="82"/>
      <c r="AW244" s="82"/>
      <c r="AX244" s="82"/>
      <c r="AY244" s="82"/>
      <c r="AZ244" s="82"/>
      <c r="BA244" s="82"/>
      <c r="BB244" s="82"/>
      <c r="BC244" s="82"/>
      <c r="BD244" s="82"/>
      <c r="BE244" s="82"/>
      <c r="BF244" s="82"/>
      <c r="BG244" s="82"/>
    </row>
    <row r="245" spans="1:59" x14ac:dyDescent="0.4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  <c r="AK245" s="81"/>
      <c r="AL245" s="81"/>
      <c r="AM245" s="82"/>
      <c r="AN245" s="82"/>
      <c r="AO245" s="82"/>
      <c r="AP245" s="82"/>
      <c r="AQ245" s="82"/>
      <c r="AR245" s="82"/>
      <c r="AS245" s="82"/>
      <c r="AT245" s="82"/>
      <c r="AU245" s="82"/>
      <c r="AV245" s="82"/>
      <c r="AW245" s="82"/>
      <c r="AX245" s="82"/>
      <c r="AY245" s="82"/>
      <c r="AZ245" s="82"/>
      <c r="BA245" s="82"/>
      <c r="BB245" s="82"/>
      <c r="BC245" s="82"/>
      <c r="BD245" s="82"/>
      <c r="BE245" s="82"/>
      <c r="BF245" s="82"/>
      <c r="BG245" s="82"/>
    </row>
    <row r="246" spans="1:59" x14ac:dyDescent="0.4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  <c r="AK246" s="81"/>
      <c r="AL246" s="81"/>
      <c r="AM246" s="82"/>
      <c r="AN246" s="82"/>
      <c r="AO246" s="82"/>
      <c r="AP246" s="82"/>
      <c r="AQ246" s="82"/>
      <c r="AR246" s="82"/>
      <c r="AS246" s="82"/>
      <c r="AT246" s="82"/>
      <c r="AU246" s="82"/>
      <c r="AV246" s="82"/>
      <c r="AW246" s="82"/>
      <c r="AX246" s="82"/>
      <c r="AY246" s="82"/>
      <c r="AZ246" s="82"/>
      <c r="BA246" s="82"/>
      <c r="BB246" s="82"/>
      <c r="BC246" s="82"/>
      <c r="BD246" s="82"/>
      <c r="BE246" s="82"/>
      <c r="BF246" s="82"/>
      <c r="BG246" s="82"/>
    </row>
    <row r="247" spans="1:59" x14ac:dyDescent="0.4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  <c r="AM247" s="82"/>
      <c r="AN247" s="82"/>
      <c r="AO247" s="82"/>
      <c r="AP247" s="82"/>
      <c r="AQ247" s="82"/>
      <c r="AR247" s="82"/>
      <c r="AS247" s="82"/>
      <c r="AT247" s="82"/>
      <c r="AU247" s="82"/>
      <c r="AV247" s="82"/>
      <c r="AW247" s="82"/>
      <c r="AX247" s="82"/>
      <c r="AY247" s="82"/>
      <c r="AZ247" s="82"/>
      <c r="BA247" s="82"/>
      <c r="BB247" s="82"/>
      <c r="BC247" s="82"/>
      <c r="BD247" s="82"/>
      <c r="BE247" s="82"/>
      <c r="BF247" s="82"/>
      <c r="BG247" s="82"/>
    </row>
    <row r="248" spans="1:59" x14ac:dyDescent="0.4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81"/>
      <c r="AL248" s="81"/>
      <c r="AM248" s="82"/>
      <c r="AN248" s="82"/>
      <c r="AO248" s="82"/>
      <c r="AP248" s="82"/>
      <c r="AQ248" s="82"/>
      <c r="AR248" s="82"/>
      <c r="AS248" s="82"/>
      <c r="AT248" s="82"/>
      <c r="AU248" s="82"/>
      <c r="AV248" s="82"/>
      <c r="AW248" s="82"/>
      <c r="AX248" s="82"/>
      <c r="AY248" s="82"/>
      <c r="AZ248" s="82"/>
      <c r="BA248" s="82"/>
      <c r="BB248" s="82"/>
      <c r="BC248" s="82"/>
      <c r="BD248" s="82"/>
      <c r="BE248" s="82"/>
      <c r="BF248" s="82"/>
      <c r="BG248" s="82"/>
    </row>
    <row r="249" spans="1:59" x14ac:dyDescent="0.4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  <c r="AM249" s="82"/>
      <c r="AN249" s="82"/>
      <c r="AO249" s="82"/>
      <c r="AP249" s="82"/>
      <c r="AQ249" s="82"/>
      <c r="AR249" s="82"/>
      <c r="AS249" s="82"/>
      <c r="AT249" s="82"/>
      <c r="AU249" s="82"/>
      <c r="AV249" s="82"/>
      <c r="AW249" s="82"/>
      <c r="AX249" s="82"/>
      <c r="AY249" s="82"/>
      <c r="AZ249" s="82"/>
      <c r="BA249" s="82"/>
      <c r="BB249" s="82"/>
      <c r="BC249" s="82"/>
      <c r="BD249" s="82"/>
      <c r="BE249" s="82"/>
      <c r="BF249" s="82"/>
      <c r="BG249" s="82"/>
    </row>
    <row r="250" spans="1:59" x14ac:dyDescent="0.4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  <c r="AK250" s="81"/>
      <c r="AL250" s="81"/>
      <c r="AM250" s="82"/>
      <c r="AN250" s="82"/>
      <c r="AO250" s="82"/>
      <c r="AP250" s="82"/>
      <c r="AQ250" s="82"/>
      <c r="AR250" s="82"/>
      <c r="AS250" s="82"/>
      <c r="AT250" s="82"/>
      <c r="AU250" s="82"/>
      <c r="AV250" s="82"/>
      <c r="AW250" s="82"/>
      <c r="AX250" s="82"/>
      <c r="AY250" s="82"/>
      <c r="AZ250" s="82"/>
      <c r="BA250" s="82"/>
      <c r="BB250" s="82"/>
      <c r="BC250" s="82"/>
      <c r="BD250" s="82"/>
      <c r="BE250" s="82"/>
      <c r="BF250" s="82"/>
      <c r="BG250" s="82"/>
    </row>
    <row r="251" spans="1:59" x14ac:dyDescent="0.4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  <c r="AK251" s="81"/>
      <c r="AL251" s="81"/>
      <c r="AM251" s="82"/>
      <c r="AN251" s="82"/>
      <c r="AO251" s="82"/>
      <c r="AP251" s="82"/>
      <c r="AQ251" s="82"/>
      <c r="AR251" s="82"/>
      <c r="AS251" s="82"/>
      <c r="AT251" s="82"/>
      <c r="AU251" s="82"/>
      <c r="AV251" s="82"/>
      <c r="AW251" s="82"/>
      <c r="AX251" s="82"/>
      <c r="AY251" s="82"/>
      <c r="AZ251" s="82"/>
      <c r="BA251" s="82"/>
      <c r="BB251" s="82"/>
      <c r="BC251" s="82"/>
      <c r="BD251" s="82"/>
      <c r="BE251" s="82"/>
      <c r="BF251" s="82"/>
      <c r="BG251" s="82"/>
    </row>
    <row r="252" spans="1:59" x14ac:dyDescent="0.4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  <c r="AK252" s="81"/>
      <c r="AL252" s="81"/>
      <c r="AM252" s="82"/>
      <c r="AN252" s="82"/>
      <c r="AO252" s="82"/>
      <c r="AP252" s="82"/>
      <c r="AQ252" s="82"/>
      <c r="AR252" s="82"/>
      <c r="AS252" s="82"/>
      <c r="AT252" s="82"/>
      <c r="AU252" s="82"/>
      <c r="AV252" s="82"/>
      <c r="AW252" s="82"/>
      <c r="AX252" s="82"/>
      <c r="AY252" s="82"/>
      <c r="AZ252" s="82"/>
      <c r="BA252" s="82"/>
      <c r="BB252" s="82"/>
      <c r="BC252" s="82"/>
      <c r="BD252" s="82"/>
      <c r="BE252" s="82"/>
      <c r="BF252" s="82"/>
      <c r="BG252" s="82"/>
    </row>
    <row r="253" spans="1:59" x14ac:dyDescent="0.4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  <c r="AK253" s="81"/>
      <c r="AL253" s="81"/>
      <c r="AM253" s="82"/>
      <c r="AN253" s="82"/>
      <c r="AO253" s="82"/>
      <c r="AP253" s="82"/>
      <c r="AQ253" s="82"/>
      <c r="AR253" s="82"/>
      <c r="AS253" s="82"/>
      <c r="AT253" s="82"/>
      <c r="AU253" s="82"/>
      <c r="AV253" s="82"/>
      <c r="AW253" s="82"/>
      <c r="AX253" s="82"/>
      <c r="AY253" s="82"/>
      <c r="AZ253" s="82"/>
      <c r="BA253" s="82"/>
      <c r="BB253" s="82"/>
      <c r="BC253" s="82"/>
      <c r="BD253" s="82"/>
      <c r="BE253" s="82"/>
      <c r="BF253" s="82"/>
      <c r="BG253" s="82"/>
    </row>
    <row r="254" spans="1:59" x14ac:dyDescent="0.4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  <c r="AK254" s="81"/>
      <c r="AL254" s="81"/>
      <c r="AM254" s="82"/>
      <c r="AN254" s="82"/>
      <c r="AO254" s="82"/>
      <c r="AP254" s="82"/>
      <c r="AQ254" s="82"/>
      <c r="AR254" s="82"/>
      <c r="AS254" s="82"/>
      <c r="AT254" s="82"/>
      <c r="AU254" s="82"/>
      <c r="AV254" s="82"/>
      <c r="AW254" s="82"/>
      <c r="AX254" s="82"/>
      <c r="AY254" s="82"/>
      <c r="AZ254" s="82"/>
      <c r="BA254" s="82"/>
      <c r="BB254" s="82"/>
      <c r="BC254" s="82"/>
      <c r="BD254" s="82"/>
      <c r="BE254" s="82"/>
      <c r="BF254" s="82"/>
      <c r="BG254" s="82"/>
    </row>
    <row r="255" spans="1:59" x14ac:dyDescent="0.4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  <c r="AK255" s="81"/>
      <c r="AL255" s="81"/>
      <c r="AM255" s="82"/>
      <c r="AN255" s="82"/>
      <c r="AO255" s="82"/>
      <c r="AP255" s="82"/>
      <c r="AQ255" s="82"/>
      <c r="AR255" s="82"/>
      <c r="AS255" s="82"/>
      <c r="AT255" s="82"/>
      <c r="AU255" s="82"/>
      <c r="AV255" s="82"/>
      <c r="AW255" s="82"/>
      <c r="AX255" s="82"/>
      <c r="AY255" s="82"/>
      <c r="AZ255" s="82"/>
      <c r="BA255" s="82"/>
      <c r="BB255" s="82"/>
      <c r="BC255" s="82"/>
      <c r="BD255" s="82"/>
      <c r="BE255" s="82"/>
      <c r="BF255" s="82"/>
      <c r="BG255" s="82"/>
    </row>
    <row r="256" spans="1:59" x14ac:dyDescent="0.4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  <c r="AK256" s="81"/>
      <c r="AL256" s="81"/>
      <c r="AM256" s="82"/>
      <c r="AN256" s="82"/>
      <c r="AO256" s="82"/>
      <c r="AP256" s="82"/>
      <c r="AQ256" s="82"/>
      <c r="AR256" s="82"/>
      <c r="AS256" s="82"/>
      <c r="AT256" s="82"/>
      <c r="AU256" s="82"/>
      <c r="AV256" s="82"/>
      <c r="AW256" s="82"/>
      <c r="AX256" s="82"/>
      <c r="AY256" s="82"/>
      <c r="AZ256" s="82"/>
      <c r="BA256" s="82"/>
      <c r="BB256" s="82"/>
      <c r="BC256" s="82"/>
      <c r="BD256" s="82"/>
      <c r="BE256" s="82"/>
      <c r="BF256" s="82"/>
      <c r="BG256" s="82"/>
    </row>
    <row r="257" spans="1:59" x14ac:dyDescent="0.4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  <c r="AK257" s="81"/>
      <c r="AL257" s="81"/>
      <c r="AM257" s="82"/>
      <c r="AN257" s="82"/>
      <c r="AO257" s="82"/>
      <c r="AP257" s="82"/>
      <c r="AQ257" s="82"/>
      <c r="AR257" s="82"/>
      <c r="AS257" s="82"/>
      <c r="AT257" s="82"/>
      <c r="AU257" s="82"/>
      <c r="AV257" s="82"/>
      <c r="AW257" s="82"/>
      <c r="AX257" s="82"/>
      <c r="AY257" s="82"/>
      <c r="AZ257" s="82"/>
      <c r="BA257" s="82"/>
      <c r="BB257" s="82"/>
      <c r="BC257" s="82"/>
      <c r="BD257" s="82"/>
      <c r="BE257" s="82"/>
      <c r="BF257" s="82"/>
      <c r="BG257" s="82"/>
    </row>
    <row r="258" spans="1:59" x14ac:dyDescent="0.4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  <c r="AK258" s="81"/>
      <c r="AL258" s="81"/>
      <c r="AM258" s="82"/>
      <c r="AN258" s="82"/>
      <c r="AO258" s="82"/>
      <c r="AP258" s="82"/>
      <c r="AQ258" s="82"/>
      <c r="AR258" s="82"/>
      <c r="AS258" s="82"/>
      <c r="AT258" s="82"/>
      <c r="AU258" s="82"/>
      <c r="AV258" s="82"/>
      <c r="AW258" s="82"/>
      <c r="AX258" s="82"/>
      <c r="AY258" s="82"/>
      <c r="AZ258" s="82"/>
      <c r="BA258" s="82"/>
      <c r="BB258" s="82"/>
      <c r="BC258" s="82"/>
      <c r="BD258" s="82"/>
      <c r="BE258" s="82"/>
      <c r="BF258" s="82"/>
      <c r="BG258" s="82"/>
    </row>
    <row r="259" spans="1:59" x14ac:dyDescent="0.4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  <c r="AK259" s="81"/>
      <c r="AL259" s="81"/>
      <c r="AM259" s="82"/>
      <c r="AN259" s="82"/>
      <c r="AO259" s="82"/>
      <c r="AP259" s="82"/>
      <c r="AQ259" s="82"/>
      <c r="AR259" s="82"/>
      <c r="AS259" s="82"/>
      <c r="AT259" s="82"/>
      <c r="AU259" s="82"/>
      <c r="AV259" s="82"/>
      <c r="AW259" s="82"/>
      <c r="AX259" s="82"/>
      <c r="AY259" s="82"/>
      <c r="AZ259" s="82"/>
      <c r="BA259" s="82"/>
      <c r="BB259" s="82"/>
      <c r="BC259" s="82"/>
      <c r="BD259" s="82"/>
      <c r="BE259" s="82"/>
      <c r="BF259" s="82"/>
      <c r="BG259" s="82"/>
    </row>
    <row r="260" spans="1:59" x14ac:dyDescent="0.4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  <c r="AK260" s="81"/>
      <c r="AL260" s="81"/>
      <c r="AM260" s="82"/>
      <c r="AN260" s="82"/>
      <c r="AO260" s="82"/>
      <c r="AP260" s="82"/>
      <c r="AQ260" s="82"/>
      <c r="AR260" s="82"/>
      <c r="AS260" s="82"/>
      <c r="AT260" s="82"/>
      <c r="AU260" s="82"/>
      <c r="AV260" s="82"/>
      <c r="AW260" s="82"/>
      <c r="AX260" s="82"/>
      <c r="AY260" s="82"/>
      <c r="AZ260" s="82"/>
      <c r="BA260" s="82"/>
      <c r="BB260" s="82"/>
      <c r="BC260" s="82"/>
      <c r="BD260" s="82"/>
      <c r="BE260" s="82"/>
      <c r="BF260" s="82"/>
      <c r="BG260" s="82"/>
    </row>
    <row r="261" spans="1:59" x14ac:dyDescent="0.4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  <c r="AK261" s="81"/>
      <c r="AL261" s="81"/>
      <c r="AM261" s="82"/>
      <c r="AN261" s="82"/>
      <c r="AO261" s="82"/>
      <c r="AP261" s="82"/>
      <c r="AQ261" s="82"/>
      <c r="AR261" s="82"/>
      <c r="AS261" s="82"/>
      <c r="AT261" s="82"/>
      <c r="AU261" s="82"/>
      <c r="AV261" s="82"/>
      <c r="AW261" s="82"/>
      <c r="AX261" s="82"/>
      <c r="AY261" s="82"/>
      <c r="AZ261" s="82"/>
      <c r="BA261" s="82"/>
      <c r="BB261" s="82"/>
      <c r="BC261" s="82"/>
      <c r="BD261" s="82"/>
      <c r="BE261" s="82"/>
      <c r="BF261" s="82"/>
      <c r="BG261" s="82"/>
    </row>
    <row r="262" spans="1:59" x14ac:dyDescent="0.4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  <c r="AK262" s="81"/>
      <c r="AL262" s="81"/>
      <c r="AM262" s="82"/>
      <c r="AN262" s="82"/>
      <c r="AO262" s="82"/>
      <c r="AP262" s="82"/>
      <c r="AQ262" s="82"/>
      <c r="AR262" s="82"/>
      <c r="AS262" s="82"/>
      <c r="AT262" s="82"/>
      <c r="AU262" s="82"/>
      <c r="AV262" s="82"/>
      <c r="AW262" s="82"/>
      <c r="AX262" s="82"/>
      <c r="AY262" s="82"/>
      <c r="AZ262" s="82"/>
      <c r="BA262" s="82"/>
      <c r="BB262" s="82"/>
      <c r="BC262" s="82"/>
      <c r="BD262" s="82"/>
      <c r="BE262" s="82"/>
      <c r="BF262" s="82"/>
      <c r="BG262" s="82"/>
    </row>
    <row r="263" spans="1:59" x14ac:dyDescent="0.4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  <c r="AK263" s="81"/>
      <c r="AL263" s="81"/>
      <c r="AM263" s="82"/>
      <c r="AN263" s="82"/>
      <c r="AO263" s="82"/>
      <c r="AP263" s="82"/>
      <c r="AQ263" s="82"/>
      <c r="AR263" s="82"/>
      <c r="AS263" s="82"/>
      <c r="AT263" s="82"/>
      <c r="AU263" s="82"/>
      <c r="AV263" s="82"/>
      <c r="AW263" s="82"/>
      <c r="AX263" s="82"/>
      <c r="AY263" s="82"/>
      <c r="AZ263" s="82"/>
      <c r="BA263" s="82"/>
      <c r="BB263" s="82"/>
      <c r="BC263" s="82"/>
      <c r="BD263" s="82"/>
      <c r="BE263" s="82"/>
      <c r="BF263" s="82"/>
      <c r="BG263" s="82"/>
    </row>
    <row r="264" spans="1:59" x14ac:dyDescent="0.4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2"/>
      <c r="AN264" s="82"/>
      <c r="AO264" s="82"/>
      <c r="AP264" s="82"/>
      <c r="AQ264" s="82"/>
      <c r="AR264" s="82"/>
      <c r="AS264" s="82"/>
      <c r="AT264" s="82"/>
      <c r="AU264" s="82"/>
      <c r="AV264" s="82"/>
      <c r="AW264" s="82"/>
      <c r="AX264" s="82"/>
      <c r="AY264" s="82"/>
      <c r="AZ264" s="82"/>
      <c r="BA264" s="82"/>
      <c r="BB264" s="82"/>
      <c r="BC264" s="82"/>
      <c r="BD264" s="82"/>
      <c r="BE264" s="82"/>
      <c r="BF264" s="82"/>
      <c r="BG264" s="82"/>
    </row>
    <row r="265" spans="1:59" x14ac:dyDescent="0.4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2"/>
      <c r="AN265" s="82"/>
      <c r="AO265" s="82"/>
      <c r="AP265" s="82"/>
      <c r="AQ265" s="82"/>
      <c r="AR265" s="82"/>
      <c r="AS265" s="82"/>
      <c r="AT265" s="82"/>
      <c r="AU265" s="82"/>
      <c r="AV265" s="82"/>
      <c r="AW265" s="82"/>
      <c r="AX265" s="82"/>
      <c r="AY265" s="82"/>
      <c r="AZ265" s="82"/>
      <c r="BA265" s="82"/>
      <c r="BB265" s="82"/>
      <c r="BC265" s="82"/>
      <c r="BD265" s="82"/>
      <c r="BE265" s="82"/>
      <c r="BF265" s="82"/>
      <c r="BG265" s="82"/>
    </row>
    <row r="266" spans="1:59" x14ac:dyDescent="0.4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  <c r="AC266" s="81"/>
      <c r="AD266" s="81"/>
      <c r="AE266" s="81"/>
      <c r="AF266" s="81"/>
      <c r="AG266" s="81"/>
      <c r="AH266" s="81"/>
      <c r="AI266" s="81"/>
      <c r="AJ266" s="81"/>
      <c r="AK266" s="81"/>
      <c r="AL266" s="81"/>
      <c r="AM266" s="82"/>
      <c r="AN266" s="82"/>
      <c r="AO266" s="82"/>
      <c r="AP266" s="82"/>
      <c r="AQ266" s="82"/>
      <c r="AR266" s="82"/>
      <c r="AS266" s="82"/>
      <c r="AT266" s="82"/>
      <c r="AU266" s="82"/>
      <c r="AV266" s="82"/>
      <c r="AW266" s="82"/>
      <c r="AX266" s="82"/>
      <c r="AY266" s="82"/>
      <c r="AZ266" s="82"/>
      <c r="BA266" s="82"/>
      <c r="BB266" s="82"/>
      <c r="BC266" s="82"/>
      <c r="BD266" s="82"/>
      <c r="BE266" s="82"/>
      <c r="BF266" s="82"/>
      <c r="BG266" s="82"/>
    </row>
    <row r="267" spans="1:59" x14ac:dyDescent="0.4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  <c r="AC267" s="81"/>
      <c r="AD267" s="81"/>
      <c r="AE267" s="81"/>
      <c r="AF267" s="81"/>
      <c r="AG267" s="81"/>
      <c r="AH267" s="81"/>
      <c r="AI267" s="81"/>
      <c r="AJ267" s="81"/>
      <c r="AK267" s="81"/>
      <c r="AL267" s="81"/>
      <c r="AM267" s="82"/>
      <c r="AN267" s="82"/>
      <c r="AO267" s="82"/>
      <c r="AP267" s="82"/>
      <c r="AQ267" s="82"/>
      <c r="AR267" s="82"/>
      <c r="AS267" s="82"/>
      <c r="AT267" s="82"/>
      <c r="AU267" s="82"/>
      <c r="AV267" s="82"/>
      <c r="AW267" s="82"/>
      <c r="AX267" s="82"/>
      <c r="AY267" s="82"/>
      <c r="AZ267" s="82"/>
      <c r="BA267" s="82"/>
      <c r="BB267" s="82"/>
      <c r="BC267" s="82"/>
      <c r="BD267" s="82"/>
      <c r="BE267" s="82"/>
      <c r="BF267" s="82"/>
      <c r="BG267" s="82"/>
    </row>
    <row r="268" spans="1:59" x14ac:dyDescent="0.4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  <c r="AK268" s="81"/>
      <c r="AL268" s="81"/>
      <c r="AM268" s="82"/>
      <c r="AN268" s="82"/>
      <c r="AO268" s="82"/>
      <c r="AP268" s="82"/>
      <c r="AQ268" s="82"/>
      <c r="AR268" s="82"/>
      <c r="AS268" s="82"/>
      <c r="AT268" s="82"/>
      <c r="AU268" s="82"/>
      <c r="AV268" s="82"/>
      <c r="AW268" s="82"/>
      <c r="AX268" s="82"/>
      <c r="AY268" s="82"/>
      <c r="AZ268" s="82"/>
      <c r="BA268" s="82"/>
      <c r="BB268" s="82"/>
      <c r="BC268" s="82"/>
      <c r="BD268" s="82"/>
      <c r="BE268" s="82"/>
      <c r="BF268" s="82"/>
      <c r="BG268" s="82"/>
    </row>
    <row r="269" spans="1:59" x14ac:dyDescent="0.4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AL269" s="81"/>
      <c r="AM269" s="82"/>
      <c r="AN269" s="82"/>
      <c r="AO269" s="82"/>
      <c r="AP269" s="82"/>
      <c r="AQ269" s="82"/>
      <c r="AR269" s="82"/>
      <c r="AS269" s="82"/>
      <c r="AT269" s="82"/>
      <c r="AU269" s="82"/>
      <c r="AV269" s="82"/>
      <c r="AW269" s="82"/>
      <c r="AX269" s="82"/>
      <c r="AY269" s="82"/>
      <c r="AZ269" s="82"/>
      <c r="BA269" s="82"/>
      <c r="BB269" s="82"/>
      <c r="BC269" s="82"/>
      <c r="BD269" s="82"/>
      <c r="BE269" s="82"/>
      <c r="BF269" s="82"/>
      <c r="BG269" s="82"/>
    </row>
    <row r="270" spans="1:59" x14ac:dyDescent="0.4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  <c r="AC270" s="81"/>
      <c r="AD270" s="81"/>
      <c r="AE270" s="81"/>
      <c r="AF270" s="81"/>
      <c r="AG270" s="81"/>
      <c r="AH270" s="81"/>
      <c r="AI270" s="81"/>
      <c r="AJ270" s="81"/>
      <c r="AK270" s="81"/>
      <c r="AL270" s="81"/>
      <c r="AM270" s="82"/>
      <c r="AN270" s="82"/>
      <c r="AO270" s="82"/>
      <c r="AP270" s="82"/>
      <c r="AQ270" s="82"/>
      <c r="AR270" s="82"/>
      <c r="AS270" s="82"/>
      <c r="AT270" s="82"/>
      <c r="AU270" s="82"/>
      <c r="AV270" s="82"/>
      <c r="AW270" s="82"/>
      <c r="AX270" s="82"/>
      <c r="AY270" s="82"/>
      <c r="AZ270" s="82"/>
      <c r="BA270" s="82"/>
      <c r="BB270" s="82"/>
      <c r="BC270" s="82"/>
      <c r="BD270" s="82"/>
      <c r="BE270" s="82"/>
      <c r="BF270" s="82"/>
      <c r="BG270" s="82"/>
    </row>
    <row r="271" spans="1:59" x14ac:dyDescent="0.4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AL271" s="81"/>
      <c r="AM271" s="82"/>
      <c r="AN271" s="82"/>
      <c r="AO271" s="82"/>
      <c r="AP271" s="82"/>
      <c r="AQ271" s="82"/>
      <c r="AR271" s="82"/>
      <c r="AS271" s="82"/>
      <c r="AT271" s="82"/>
      <c r="AU271" s="82"/>
      <c r="AV271" s="82"/>
      <c r="AW271" s="82"/>
      <c r="AX271" s="82"/>
      <c r="AY271" s="82"/>
      <c r="AZ271" s="82"/>
      <c r="BA271" s="82"/>
      <c r="BB271" s="82"/>
      <c r="BC271" s="82"/>
      <c r="BD271" s="82"/>
      <c r="BE271" s="82"/>
      <c r="BF271" s="82"/>
      <c r="BG271" s="82"/>
    </row>
    <row r="272" spans="1:59" x14ac:dyDescent="0.4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  <c r="AK272" s="81"/>
      <c r="AL272" s="81"/>
      <c r="AM272" s="82"/>
      <c r="AN272" s="82"/>
      <c r="AO272" s="82"/>
      <c r="AP272" s="82"/>
      <c r="AQ272" s="82"/>
      <c r="AR272" s="82"/>
      <c r="AS272" s="82"/>
      <c r="AT272" s="82"/>
      <c r="AU272" s="82"/>
      <c r="AV272" s="82"/>
      <c r="AW272" s="82"/>
      <c r="AX272" s="82"/>
      <c r="AY272" s="82"/>
      <c r="AZ272" s="82"/>
      <c r="BA272" s="82"/>
      <c r="BB272" s="82"/>
      <c r="BC272" s="82"/>
      <c r="BD272" s="82"/>
      <c r="BE272" s="82"/>
      <c r="BF272" s="82"/>
      <c r="BG272" s="82"/>
    </row>
    <row r="273" spans="1:59" x14ac:dyDescent="0.4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1"/>
      <c r="AK273" s="81"/>
      <c r="AL273" s="81"/>
      <c r="AM273" s="82"/>
      <c r="AN273" s="82"/>
      <c r="AO273" s="82"/>
      <c r="AP273" s="82"/>
      <c r="AQ273" s="82"/>
      <c r="AR273" s="82"/>
      <c r="AS273" s="82"/>
      <c r="AT273" s="82"/>
      <c r="AU273" s="82"/>
      <c r="AV273" s="82"/>
      <c r="AW273" s="82"/>
      <c r="AX273" s="82"/>
      <c r="AY273" s="82"/>
      <c r="AZ273" s="82"/>
      <c r="BA273" s="82"/>
      <c r="BB273" s="82"/>
      <c r="BC273" s="82"/>
      <c r="BD273" s="82"/>
      <c r="BE273" s="82"/>
      <c r="BF273" s="82"/>
      <c r="BG273" s="82"/>
    </row>
    <row r="274" spans="1:59" x14ac:dyDescent="0.4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1"/>
      <c r="AK274" s="81"/>
      <c r="AL274" s="81"/>
      <c r="AM274" s="82"/>
      <c r="AN274" s="82"/>
      <c r="AO274" s="82"/>
      <c r="AP274" s="82"/>
      <c r="AQ274" s="82"/>
      <c r="AR274" s="82"/>
      <c r="AS274" s="82"/>
      <c r="AT274" s="82"/>
      <c r="AU274" s="82"/>
      <c r="AV274" s="82"/>
      <c r="AW274" s="82"/>
      <c r="AX274" s="82"/>
      <c r="AY274" s="82"/>
      <c r="AZ274" s="82"/>
      <c r="BA274" s="82"/>
      <c r="BB274" s="82"/>
      <c r="BC274" s="82"/>
      <c r="BD274" s="82"/>
      <c r="BE274" s="82"/>
      <c r="BF274" s="82"/>
      <c r="BG274" s="82"/>
    </row>
    <row r="275" spans="1:59" x14ac:dyDescent="0.4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  <c r="AK275" s="81"/>
      <c r="AL275" s="81"/>
      <c r="AM275" s="82"/>
      <c r="AN275" s="82"/>
      <c r="AO275" s="82"/>
      <c r="AP275" s="82"/>
      <c r="AQ275" s="82"/>
      <c r="AR275" s="82"/>
      <c r="AS275" s="82"/>
      <c r="AT275" s="82"/>
      <c r="AU275" s="82"/>
      <c r="AV275" s="82"/>
      <c r="AW275" s="82"/>
      <c r="AX275" s="82"/>
      <c r="AY275" s="82"/>
      <c r="AZ275" s="82"/>
      <c r="BA275" s="82"/>
      <c r="BB275" s="82"/>
      <c r="BC275" s="82"/>
      <c r="BD275" s="82"/>
      <c r="BE275" s="82"/>
      <c r="BF275" s="82"/>
      <c r="BG275" s="82"/>
    </row>
    <row r="276" spans="1:59" x14ac:dyDescent="0.4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1"/>
      <c r="AK276" s="81"/>
      <c r="AL276" s="81"/>
      <c r="AM276" s="82"/>
      <c r="AN276" s="82"/>
      <c r="AO276" s="82"/>
      <c r="AP276" s="82"/>
      <c r="AQ276" s="82"/>
      <c r="AR276" s="82"/>
      <c r="AS276" s="82"/>
      <c r="AT276" s="82"/>
      <c r="AU276" s="82"/>
      <c r="AV276" s="82"/>
      <c r="AW276" s="82"/>
      <c r="AX276" s="82"/>
      <c r="AY276" s="82"/>
      <c r="AZ276" s="82"/>
      <c r="BA276" s="82"/>
      <c r="BB276" s="82"/>
      <c r="BC276" s="82"/>
      <c r="BD276" s="82"/>
      <c r="BE276" s="82"/>
      <c r="BF276" s="82"/>
      <c r="BG276" s="82"/>
    </row>
    <row r="277" spans="1:59" x14ac:dyDescent="0.4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  <c r="AK277" s="81"/>
      <c r="AL277" s="81"/>
      <c r="AM277" s="82"/>
      <c r="AN277" s="82"/>
      <c r="AO277" s="82"/>
      <c r="AP277" s="82"/>
      <c r="AQ277" s="82"/>
      <c r="AR277" s="82"/>
      <c r="AS277" s="82"/>
      <c r="AT277" s="82"/>
      <c r="AU277" s="82"/>
      <c r="AV277" s="82"/>
      <c r="AW277" s="82"/>
      <c r="AX277" s="82"/>
      <c r="AY277" s="82"/>
      <c r="AZ277" s="82"/>
      <c r="BA277" s="82"/>
      <c r="BB277" s="82"/>
      <c r="BC277" s="82"/>
      <c r="BD277" s="82"/>
      <c r="BE277" s="82"/>
      <c r="BF277" s="82"/>
      <c r="BG277" s="82"/>
    </row>
    <row r="278" spans="1:59" x14ac:dyDescent="0.4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  <c r="AC278" s="81"/>
      <c r="AD278" s="81"/>
      <c r="AE278" s="81"/>
      <c r="AF278" s="81"/>
      <c r="AG278" s="81"/>
      <c r="AH278" s="81"/>
      <c r="AI278" s="81"/>
      <c r="AJ278" s="81"/>
      <c r="AK278" s="81"/>
      <c r="AL278" s="81"/>
      <c r="AM278" s="82"/>
      <c r="AN278" s="82"/>
      <c r="AO278" s="82"/>
      <c r="AP278" s="82"/>
      <c r="AQ278" s="82"/>
      <c r="AR278" s="82"/>
      <c r="AS278" s="82"/>
      <c r="AT278" s="82"/>
      <c r="AU278" s="82"/>
      <c r="AV278" s="82"/>
      <c r="AW278" s="82"/>
      <c r="AX278" s="82"/>
      <c r="AY278" s="82"/>
      <c r="AZ278" s="82"/>
      <c r="BA278" s="82"/>
      <c r="BB278" s="82"/>
      <c r="BC278" s="82"/>
      <c r="BD278" s="82"/>
      <c r="BE278" s="82"/>
      <c r="BF278" s="82"/>
      <c r="BG278" s="82"/>
    </row>
    <row r="279" spans="1:59" x14ac:dyDescent="0.4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  <c r="AC279" s="81"/>
      <c r="AD279" s="81"/>
      <c r="AE279" s="81"/>
      <c r="AF279" s="81"/>
      <c r="AG279" s="81"/>
      <c r="AH279" s="81"/>
      <c r="AI279" s="81"/>
      <c r="AJ279" s="81"/>
      <c r="AK279" s="81"/>
      <c r="AL279" s="81"/>
      <c r="AM279" s="82"/>
      <c r="AN279" s="82"/>
      <c r="AO279" s="82"/>
      <c r="AP279" s="82"/>
      <c r="AQ279" s="82"/>
      <c r="AR279" s="82"/>
      <c r="AS279" s="82"/>
      <c r="AT279" s="82"/>
      <c r="AU279" s="82"/>
      <c r="AV279" s="82"/>
      <c r="AW279" s="82"/>
      <c r="AX279" s="82"/>
      <c r="AY279" s="82"/>
      <c r="AZ279" s="82"/>
      <c r="BA279" s="82"/>
      <c r="BB279" s="82"/>
      <c r="BC279" s="82"/>
      <c r="BD279" s="82"/>
      <c r="BE279" s="82"/>
      <c r="BF279" s="82"/>
      <c r="BG279" s="82"/>
    </row>
    <row r="280" spans="1:59" x14ac:dyDescent="0.4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1"/>
      <c r="AJ280" s="81"/>
      <c r="AK280" s="81"/>
      <c r="AL280" s="81"/>
      <c r="AM280" s="82"/>
      <c r="AN280" s="82"/>
      <c r="AO280" s="82"/>
      <c r="AP280" s="82"/>
      <c r="AQ280" s="82"/>
      <c r="AR280" s="82"/>
      <c r="AS280" s="82"/>
      <c r="AT280" s="82"/>
      <c r="AU280" s="82"/>
      <c r="AV280" s="82"/>
      <c r="AW280" s="82"/>
      <c r="AX280" s="82"/>
      <c r="AY280" s="82"/>
      <c r="AZ280" s="82"/>
      <c r="BA280" s="82"/>
      <c r="BB280" s="82"/>
      <c r="BC280" s="82"/>
      <c r="BD280" s="82"/>
      <c r="BE280" s="82"/>
      <c r="BF280" s="82"/>
      <c r="BG280" s="82"/>
    </row>
    <row r="281" spans="1:59" x14ac:dyDescent="0.4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  <c r="AK281" s="81"/>
      <c r="AL281" s="81"/>
      <c r="AM281" s="82"/>
      <c r="AN281" s="82"/>
      <c r="AO281" s="82"/>
      <c r="AP281" s="82"/>
      <c r="AQ281" s="82"/>
      <c r="AR281" s="82"/>
      <c r="AS281" s="82"/>
      <c r="AT281" s="82"/>
      <c r="AU281" s="82"/>
      <c r="AV281" s="82"/>
      <c r="AW281" s="82"/>
      <c r="AX281" s="82"/>
      <c r="AY281" s="82"/>
      <c r="AZ281" s="82"/>
      <c r="BA281" s="82"/>
      <c r="BB281" s="82"/>
      <c r="BC281" s="82"/>
      <c r="BD281" s="82"/>
      <c r="BE281" s="82"/>
      <c r="BF281" s="82"/>
      <c r="BG281" s="82"/>
    </row>
    <row r="282" spans="1:59" x14ac:dyDescent="0.4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  <c r="AC282" s="81"/>
      <c r="AD282" s="81"/>
      <c r="AE282" s="81"/>
      <c r="AF282" s="81"/>
      <c r="AG282" s="81"/>
      <c r="AH282" s="81"/>
      <c r="AI282" s="81"/>
      <c r="AJ282" s="81"/>
      <c r="AK282" s="81"/>
      <c r="AL282" s="81"/>
      <c r="AM282" s="82"/>
      <c r="AN282" s="82"/>
      <c r="AO282" s="82"/>
      <c r="AP282" s="82"/>
      <c r="AQ282" s="82"/>
      <c r="AR282" s="82"/>
      <c r="AS282" s="82"/>
      <c r="AT282" s="82"/>
      <c r="AU282" s="82"/>
      <c r="AV282" s="82"/>
      <c r="AW282" s="82"/>
      <c r="AX282" s="82"/>
      <c r="AY282" s="82"/>
      <c r="AZ282" s="82"/>
      <c r="BA282" s="82"/>
      <c r="BB282" s="82"/>
      <c r="BC282" s="82"/>
      <c r="BD282" s="82"/>
      <c r="BE282" s="82"/>
      <c r="BF282" s="82"/>
      <c r="BG282" s="82"/>
    </row>
    <row r="283" spans="1:59" x14ac:dyDescent="0.4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  <c r="AC283" s="81"/>
      <c r="AD283" s="81"/>
      <c r="AE283" s="81"/>
      <c r="AF283" s="81"/>
      <c r="AG283" s="81"/>
      <c r="AH283" s="81"/>
      <c r="AI283" s="81"/>
      <c r="AJ283" s="81"/>
      <c r="AK283" s="81"/>
      <c r="AL283" s="81"/>
      <c r="AM283" s="82"/>
      <c r="AN283" s="82"/>
      <c r="AO283" s="82"/>
      <c r="AP283" s="82"/>
      <c r="AQ283" s="82"/>
      <c r="AR283" s="82"/>
      <c r="AS283" s="82"/>
      <c r="AT283" s="82"/>
      <c r="AU283" s="82"/>
      <c r="AV283" s="82"/>
      <c r="AW283" s="82"/>
      <c r="AX283" s="82"/>
      <c r="AY283" s="82"/>
      <c r="AZ283" s="82"/>
      <c r="BA283" s="82"/>
      <c r="BB283" s="82"/>
      <c r="BC283" s="82"/>
      <c r="BD283" s="82"/>
      <c r="BE283" s="82"/>
      <c r="BF283" s="82"/>
      <c r="BG283" s="82"/>
    </row>
    <row r="284" spans="1:59" x14ac:dyDescent="0.4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  <c r="AC284" s="81"/>
      <c r="AD284" s="81"/>
      <c r="AE284" s="81"/>
      <c r="AF284" s="81"/>
      <c r="AG284" s="81"/>
      <c r="AH284" s="81"/>
      <c r="AI284" s="81"/>
      <c r="AJ284" s="81"/>
      <c r="AK284" s="81"/>
      <c r="AL284" s="81"/>
      <c r="AM284" s="82"/>
      <c r="AN284" s="82"/>
      <c r="AO284" s="82"/>
      <c r="AP284" s="82"/>
      <c r="AQ284" s="82"/>
      <c r="AR284" s="82"/>
      <c r="AS284" s="82"/>
      <c r="AT284" s="82"/>
      <c r="AU284" s="82"/>
      <c r="AV284" s="82"/>
      <c r="AW284" s="82"/>
      <c r="AX284" s="82"/>
      <c r="AY284" s="82"/>
      <c r="AZ284" s="82"/>
      <c r="BA284" s="82"/>
      <c r="BB284" s="82"/>
      <c r="BC284" s="82"/>
      <c r="BD284" s="82"/>
      <c r="BE284" s="82"/>
      <c r="BF284" s="82"/>
      <c r="BG284" s="82"/>
    </row>
    <row r="285" spans="1:59" x14ac:dyDescent="0.4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  <c r="AC285" s="81"/>
      <c r="AD285" s="81"/>
      <c r="AE285" s="81"/>
      <c r="AF285" s="81"/>
      <c r="AG285" s="81"/>
      <c r="AH285" s="81"/>
      <c r="AI285" s="81"/>
      <c r="AJ285" s="81"/>
      <c r="AK285" s="81"/>
      <c r="AL285" s="81"/>
      <c r="AM285" s="82"/>
      <c r="AN285" s="82"/>
      <c r="AO285" s="82"/>
      <c r="AP285" s="82"/>
      <c r="AQ285" s="82"/>
      <c r="AR285" s="82"/>
      <c r="AS285" s="82"/>
      <c r="AT285" s="82"/>
      <c r="AU285" s="82"/>
      <c r="AV285" s="82"/>
      <c r="AW285" s="82"/>
      <c r="AX285" s="82"/>
      <c r="AY285" s="82"/>
      <c r="AZ285" s="82"/>
      <c r="BA285" s="82"/>
      <c r="BB285" s="82"/>
      <c r="BC285" s="82"/>
      <c r="BD285" s="82"/>
      <c r="BE285" s="82"/>
      <c r="BF285" s="82"/>
      <c r="BG285" s="82"/>
    </row>
    <row r="286" spans="1:59" x14ac:dyDescent="0.4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  <c r="AC286" s="81"/>
      <c r="AD286" s="81"/>
      <c r="AE286" s="81"/>
      <c r="AF286" s="81"/>
      <c r="AG286" s="81"/>
      <c r="AH286" s="81"/>
      <c r="AI286" s="81"/>
      <c r="AJ286" s="81"/>
      <c r="AK286" s="81"/>
      <c r="AL286" s="81"/>
      <c r="AM286" s="82"/>
      <c r="AN286" s="82"/>
      <c r="AO286" s="82"/>
      <c r="AP286" s="82"/>
      <c r="AQ286" s="82"/>
      <c r="AR286" s="82"/>
      <c r="AS286" s="82"/>
      <c r="AT286" s="82"/>
      <c r="AU286" s="82"/>
      <c r="AV286" s="82"/>
      <c r="AW286" s="82"/>
      <c r="AX286" s="82"/>
      <c r="AY286" s="82"/>
      <c r="AZ286" s="82"/>
      <c r="BA286" s="82"/>
      <c r="BB286" s="82"/>
      <c r="BC286" s="82"/>
      <c r="BD286" s="82"/>
      <c r="BE286" s="82"/>
      <c r="BF286" s="82"/>
      <c r="BG286" s="82"/>
    </row>
    <row r="287" spans="1:59" x14ac:dyDescent="0.4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  <c r="AC287" s="81"/>
      <c r="AD287" s="81"/>
      <c r="AE287" s="81"/>
      <c r="AF287" s="81"/>
      <c r="AG287" s="81"/>
      <c r="AH287" s="81"/>
      <c r="AI287" s="81"/>
      <c r="AJ287" s="81"/>
      <c r="AK287" s="81"/>
      <c r="AL287" s="81"/>
      <c r="AM287" s="82"/>
      <c r="AN287" s="82"/>
      <c r="AO287" s="82"/>
      <c r="AP287" s="82"/>
      <c r="AQ287" s="82"/>
      <c r="AR287" s="82"/>
      <c r="AS287" s="82"/>
      <c r="AT287" s="82"/>
      <c r="AU287" s="82"/>
      <c r="AV287" s="82"/>
      <c r="AW287" s="82"/>
      <c r="AX287" s="82"/>
      <c r="AY287" s="82"/>
      <c r="AZ287" s="82"/>
      <c r="BA287" s="82"/>
      <c r="BB287" s="82"/>
      <c r="BC287" s="82"/>
      <c r="BD287" s="82"/>
      <c r="BE287" s="82"/>
      <c r="BF287" s="82"/>
      <c r="BG287" s="82"/>
    </row>
    <row r="288" spans="1:59" x14ac:dyDescent="0.4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  <c r="AC288" s="81"/>
      <c r="AD288" s="81"/>
      <c r="AE288" s="81"/>
      <c r="AF288" s="81"/>
      <c r="AG288" s="81"/>
      <c r="AH288" s="81"/>
      <c r="AI288" s="81"/>
      <c r="AJ288" s="81"/>
      <c r="AK288" s="81"/>
      <c r="AL288" s="81"/>
      <c r="AM288" s="82"/>
      <c r="AN288" s="82"/>
      <c r="AO288" s="82"/>
      <c r="AP288" s="82"/>
      <c r="AQ288" s="82"/>
      <c r="AR288" s="82"/>
      <c r="AS288" s="82"/>
      <c r="AT288" s="82"/>
      <c r="AU288" s="82"/>
      <c r="AV288" s="82"/>
      <c r="AW288" s="82"/>
      <c r="AX288" s="82"/>
      <c r="AY288" s="82"/>
      <c r="AZ288" s="82"/>
      <c r="BA288" s="82"/>
      <c r="BB288" s="82"/>
      <c r="BC288" s="82"/>
      <c r="BD288" s="82"/>
      <c r="BE288" s="82"/>
      <c r="BF288" s="82"/>
      <c r="BG288" s="82"/>
    </row>
    <row r="289" spans="1:59" x14ac:dyDescent="0.4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  <c r="AC289" s="81"/>
      <c r="AD289" s="81"/>
      <c r="AE289" s="81"/>
      <c r="AF289" s="81"/>
      <c r="AG289" s="81"/>
      <c r="AH289" s="81"/>
      <c r="AI289" s="81"/>
      <c r="AJ289" s="81"/>
      <c r="AK289" s="81"/>
      <c r="AL289" s="81"/>
      <c r="AM289" s="82"/>
      <c r="AN289" s="82"/>
      <c r="AO289" s="82"/>
      <c r="AP289" s="82"/>
      <c r="AQ289" s="82"/>
      <c r="AR289" s="82"/>
      <c r="AS289" s="82"/>
      <c r="AT289" s="82"/>
      <c r="AU289" s="82"/>
      <c r="AV289" s="82"/>
      <c r="AW289" s="82"/>
      <c r="AX289" s="82"/>
      <c r="AY289" s="82"/>
      <c r="AZ289" s="82"/>
      <c r="BA289" s="82"/>
      <c r="BB289" s="82"/>
      <c r="BC289" s="82"/>
      <c r="BD289" s="82"/>
      <c r="BE289" s="82"/>
      <c r="BF289" s="82"/>
      <c r="BG289" s="82"/>
    </row>
    <row r="290" spans="1:59" x14ac:dyDescent="0.4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  <c r="AC290" s="81"/>
      <c r="AD290" s="81"/>
      <c r="AE290" s="81"/>
      <c r="AF290" s="81"/>
      <c r="AG290" s="81"/>
      <c r="AH290" s="81"/>
      <c r="AI290" s="81"/>
      <c r="AJ290" s="81"/>
      <c r="AK290" s="81"/>
      <c r="AL290" s="81"/>
      <c r="AM290" s="82"/>
      <c r="AN290" s="82"/>
      <c r="AO290" s="82"/>
      <c r="AP290" s="82"/>
      <c r="AQ290" s="82"/>
      <c r="AR290" s="82"/>
      <c r="AS290" s="82"/>
      <c r="AT290" s="82"/>
      <c r="AU290" s="82"/>
      <c r="AV290" s="82"/>
      <c r="AW290" s="82"/>
      <c r="AX290" s="82"/>
      <c r="AY290" s="82"/>
      <c r="AZ290" s="82"/>
      <c r="BA290" s="82"/>
      <c r="BB290" s="82"/>
      <c r="BC290" s="82"/>
      <c r="BD290" s="82"/>
      <c r="BE290" s="82"/>
      <c r="BF290" s="82"/>
      <c r="BG290" s="82"/>
    </row>
    <row r="291" spans="1:59" x14ac:dyDescent="0.4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  <c r="AC291" s="81"/>
      <c r="AD291" s="81"/>
      <c r="AE291" s="81"/>
      <c r="AF291" s="81"/>
      <c r="AG291" s="81"/>
      <c r="AH291" s="81"/>
      <c r="AI291" s="81"/>
      <c r="AJ291" s="81"/>
      <c r="AK291" s="81"/>
      <c r="AL291" s="81"/>
      <c r="AM291" s="82"/>
      <c r="AN291" s="82"/>
      <c r="AO291" s="82"/>
      <c r="AP291" s="82"/>
      <c r="AQ291" s="82"/>
      <c r="AR291" s="82"/>
      <c r="AS291" s="82"/>
      <c r="AT291" s="82"/>
      <c r="AU291" s="82"/>
      <c r="AV291" s="82"/>
      <c r="AW291" s="82"/>
      <c r="AX291" s="82"/>
      <c r="AY291" s="82"/>
      <c r="AZ291" s="82"/>
      <c r="BA291" s="82"/>
      <c r="BB291" s="82"/>
      <c r="BC291" s="82"/>
      <c r="BD291" s="82"/>
      <c r="BE291" s="82"/>
      <c r="BF291" s="82"/>
      <c r="BG291" s="82"/>
    </row>
    <row r="292" spans="1:59" x14ac:dyDescent="0.4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  <c r="AC292" s="81"/>
      <c r="AD292" s="81"/>
      <c r="AE292" s="81"/>
      <c r="AF292" s="81"/>
      <c r="AG292" s="81"/>
      <c r="AH292" s="81"/>
      <c r="AI292" s="81"/>
      <c r="AJ292" s="81"/>
      <c r="AK292" s="81"/>
      <c r="AL292" s="81"/>
      <c r="AM292" s="82"/>
      <c r="AN292" s="82"/>
      <c r="AO292" s="82"/>
      <c r="AP292" s="82"/>
      <c r="AQ292" s="82"/>
      <c r="AR292" s="82"/>
      <c r="AS292" s="82"/>
      <c r="AT292" s="82"/>
      <c r="AU292" s="82"/>
      <c r="AV292" s="82"/>
      <c r="AW292" s="82"/>
      <c r="AX292" s="82"/>
      <c r="AY292" s="82"/>
      <c r="AZ292" s="82"/>
      <c r="BA292" s="82"/>
      <c r="BB292" s="82"/>
      <c r="BC292" s="82"/>
      <c r="BD292" s="82"/>
      <c r="BE292" s="82"/>
      <c r="BF292" s="82"/>
      <c r="BG292" s="82"/>
    </row>
    <row r="293" spans="1:59" x14ac:dyDescent="0.4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  <c r="AC293" s="81"/>
      <c r="AD293" s="81"/>
      <c r="AE293" s="81"/>
      <c r="AF293" s="81"/>
      <c r="AG293" s="81"/>
      <c r="AH293" s="81"/>
      <c r="AI293" s="81"/>
      <c r="AJ293" s="81"/>
      <c r="AK293" s="81"/>
      <c r="AL293" s="81"/>
      <c r="AM293" s="82"/>
      <c r="AN293" s="82"/>
      <c r="AO293" s="82"/>
      <c r="AP293" s="82"/>
      <c r="AQ293" s="82"/>
      <c r="AR293" s="82"/>
      <c r="AS293" s="82"/>
      <c r="AT293" s="82"/>
      <c r="AU293" s="82"/>
      <c r="AV293" s="82"/>
      <c r="AW293" s="82"/>
      <c r="AX293" s="82"/>
      <c r="AY293" s="82"/>
      <c r="AZ293" s="82"/>
      <c r="BA293" s="82"/>
      <c r="BB293" s="82"/>
      <c r="BC293" s="82"/>
      <c r="BD293" s="82"/>
      <c r="BE293" s="82"/>
      <c r="BF293" s="82"/>
      <c r="BG293" s="82"/>
    </row>
    <row r="294" spans="1:59" x14ac:dyDescent="0.4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  <c r="AC294" s="81"/>
      <c r="AD294" s="81"/>
      <c r="AE294" s="81"/>
      <c r="AF294" s="81"/>
      <c r="AG294" s="81"/>
      <c r="AH294" s="81"/>
      <c r="AI294" s="81"/>
      <c r="AJ294" s="81"/>
      <c r="AK294" s="81"/>
      <c r="AL294" s="81"/>
      <c r="AM294" s="82"/>
      <c r="AN294" s="82"/>
      <c r="AO294" s="82"/>
      <c r="AP294" s="82"/>
      <c r="AQ294" s="82"/>
      <c r="AR294" s="82"/>
      <c r="AS294" s="82"/>
      <c r="AT294" s="82"/>
      <c r="AU294" s="82"/>
      <c r="AV294" s="82"/>
      <c r="AW294" s="82"/>
      <c r="AX294" s="82"/>
      <c r="AY294" s="82"/>
      <c r="AZ294" s="82"/>
      <c r="BA294" s="82"/>
      <c r="BB294" s="82"/>
      <c r="BC294" s="82"/>
      <c r="BD294" s="82"/>
      <c r="BE294" s="82"/>
      <c r="BF294" s="82"/>
      <c r="BG294" s="82"/>
    </row>
    <row r="295" spans="1:59" x14ac:dyDescent="0.4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  <c r="AC295" s="81"/>
      <c r="AD295" s="81"/>
      <c r="AE295" s="81"/>
      <c r="AF295" s="81"/>
      <c r="AG295" s="81"/>
      <c r="AH295" s="81"/>
      <c r="AI295" s="81"/>
      <c r="AJ295" s="81"/>
      <c r="AK295" s="81"/>
      <c r="AL295" s="81"/>
      <c r="AM295" s="82"/>
      <c r="AN295" s="82"/>
      <c r="AO295" s="82"/>
      <c r="AP295" s="82"/>
      <c r="AQ295" s="82"/>
      <c r="AR295" s="82"/>
      <c r="AS295" s="82"/>
      <c r="AT295" s="82"/>
      <c r="AU295" s="82"/>
      <c r="AV295" s="82"/>
      <c r="AW295" s="82"/>
      <c r="AX295" s="82"/>
      <c r="AY295" s="82"/>
      <c r="AZ295" s="82"/>
      <c r="BA295" s="82"/>
      <c r="BB295" s="82"/>
      <c r="BC295" s="82"/>
      <c r="BD295" s="82"/>
      <c r="BE295" s="82"/>
      <c r="BF295" s="82"/>
      <c r="BG295" s="82"/>
    </row>
    <row r="296" spans="1:59" x14ac:dyDescent="0.4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1"/>
      <c r="AJ296" s="81"/>
      <c r="AK296" s="81"/>
      <c r="AL296" s="81"/>
      <c r="AM296" s="82"/>
      <c r="AN296" s="82"/>
      <c r="AO296" s="82"/>
      <c r="AP296" s="82"/>
      <c r="AQ296" s="82"/>
      <c r="AR296" s="82"/>
      <c r="AS296" s="82"/>
      <c r="AT296" s="82"/>
      <c r="AU296" s="82"/>
      <c r="AV296" s="82"/>
      <c r="AW296" s="82"/>
      <c r="AX296" s="82"/>
      <c r="AY296" s="82"/>
      <c r="AZ296" s="82"/>
      <c r="BA296" s="82"/>
      <c r="BB296" s="82"/>
      <c r="BC296" s="82"/>
      <c r="BD296" s="82"/>
      <c r="BE296" s="82"/>
      <c r="BF296" s="82"/>
      <c r="BG296" s="82"/>
    </row>
    <row r="297" spans="1:59" x14ac:dyDescent="0.4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  <c r="AG297" s="81"/>
      <c r="AH297" s="81"/>
      <c r="AI297" s="81"/>
      <c r="AJ297" s="81"/>
      <c r="AK297" s="81"/>
      <c r="AL297" s="81"/>
      <c r="AM297" s="82"/>
      <c r="AN297" s="82"/>
      <c r="AO297" s="82"/>
      <c r="AP297" s="82"/>
      <c r="AQ297" s="82"/>
      <c r="AR297" s="82"/>
      <c r="AS297" s="82"/>
      <c r="AT297" s="82"/>
      <c r="AU297" s="82"/>
      <c r="AV297" s="82"/>
      <c r="AW297" s="82"/>
      <c r="AX297" s="82"/>
      <c r="AY297" s="82"/>
      <c r="AZ297" s="82"/>
      <c r="BA297" s="82"/>
      <c r="BB297" s="82"/>
      <c r="BC297" s="82"/>
      <c r="BD297" s="82"/>
      <c r="BE297" s="82"/>
      <c r="BF297" s="82"/>
      <c r="BG297" s="82"/>
    </row>
    <row r="298" spans="1:59" x14ac:dyDescent="0.4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  <c r="AC298" s="81"/>
      <c r="AD298" s="81"/>
      <c r="AE298" s="81"/>
      <c r="AF298" s="81"/>
      <c r="AG298" s="81"/>
      <c r="AH298" s="81"/>
      <c r="AI298" s="81"/>
      <c r="AJ298" s="81"/>
      <c r="AK298" s="81"/>
      <c r="AL298" s="81"/>
      <c r="AM298" s="82"/>
      <c r="AN298" s="82"/>
      <c r="AO298" s="82"/>
      <c r="AP298" s="82"/>
      <c r="AQ298" s="82"/>
      <c r="AR298" s="82"/>
      <c r="AS298" s="82"/>
      <c r="AT298" s="82"/>
      <c r="AU298" s="82"/>
      <c r="AV298" s="82"/>
      <c r="AW298" s="82"/>
      <c r="AX298" s="82"/>
      <c r="AY298" s="82"/>
      <c r="AZ298" s="82"/>
      <c r="BA298" s="82"/>
      <c r="BB298" s="82"/>
      <c r="BC298" s="82"/>
      <c r="BD298" s="82"/>
      <c r="BE298" s="82"/>
      <c r="BF298" s="82"/>
      <c r="BG298" s="82"/>
    </row>
    <row r="299" spans="1:59" x14ac:dyDescent="0.4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  <c r="AC299" s="81"/>
      <c r="AD299" s="81"/>
      <c r="AE299" s="81"/>
      <c r="AF299" s="81"/>
      <c r="AG299" s="81"/>
      <c r="AH299" s="81"/>
      <c r="AI299" s="81"/>
      <c r="AJ299" s="81"/>
      <c r="AK299" s="81"/>
      <c r="AL299" s="81"/>
      <c r="AM299" s="82"/>
      <c r="AN299" s="82"/>
      <c r="AO299" s="82"/>
      <c r="AP299" s="82"/>
      <c r="AQ299" s="82"/>
      <c r="AR299" s="82"/>
      <c r="AS299" s="82"/>
      <c r="AT299" s="82"/>
      <c r="AU299" s="82"/>
      <c r="AV299" s="82"/>
      <c r="AW299" s="82"/>
      <c r="AX299" s="82"/>
      <c r="AY299" s="82"/>
      <c r="AZ299" s="82"/>
      <c r="BA299" s="82"/>
      <c r="BB299" s="82"/>
      <c r="BC299" s="82"/>
      <c r="BD299" s="82"/>
      <c r="BE299" s="82"/>
      <c r="BF299" s="82"/>
      <c r="BG299" s="82"/>
    </row>
    <row r="300" spans="1:59" x14ac:dyDescent="0.4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  <c r="AC300" s="81"/>
      <c r="AD300" s="81"/>
      <c r="AE300" s="81"/>
      <c r="AF300" s="81"/>
      <c r="AG300" s="81"/>
      <c r="AH300" s="81"/>
      <c r="AI300" s="81"/>
      <c r="AJ300" s="81"/>
      <c r="AK300" s="81"/>
      <c r="AL300" s="81"/>
      <c r="AM300" s="82"/>
      <c r="AN300" s="82"/>
      <c r="AO300" s="82"/>
      <c r="AP300" s="82"/>
      <c r="AQ300" s="82"/>
      <c r="AR300" s="82"/>
      <c r="AS300" s="82"/>
      <c r="AT300" s="82"/>
      <c r="AU300" s="82"/>
      <c r="AV300" s="82"/>
      <c r="AW300" s="82"/>
      <c r="AX300" s="82"/>
      <c r="AY300" s="82"/>
      <c r="AZ300" s="82"/>
      <c r="BA300" s="82"/>
      <c r="BB300" s="82"/>
      <c r="BC300" s="82"/>
      <c r="BD300" s="82"/>
      <c r="BE300" s="82"/>
      <c r="BF300" s="82"/>
      <c r="BG300" s="82"/>
    </row>
    <row r="301" spans="1:59" x14ac:dyDescent="0.4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  <c r="AC301" s="81"/>
      <c r="AD301" s="81"/>
      <c r="AE301" s="81"/>
      <c r="AF301" s="81"/>
      <c r="AG301" s="81"/>
      <c r="AH301" s="81"/>
      <c r="AI301" s="81"/>
      <c r="AJ301" s="81"/>
      <c r="AK301" s="81"/>
      <c r="AL301" s="81"/>
      <c r="AM301" s="82"/>
      <c r="AN301" s="82"/>
      <c r="AO301" s="82"/>
      <c r="AP301" s="82"/>
      <c r="AQ301" s="82"/>
      <c r="AR301" s="82"/>
      <c r="AS301" s="82"/>
      <c r="AT301" s="82"/>
      <c r="AU301" s="82"/>
      <c r="AV301" s="82"/>
      <c r="AW301" s="82"/>
      <c r="AX301" s="82"/>
      <c r="AY301" s="82"/>
      <c r="AZ301" s="82"/>
      <c r="BA301" s="82"/>
      <c r="BB301" s="82"/>
      <c r="BC301" s="82"/>
      <c r="BD301" s="82"/>
      <c r="BE301" s="82"/>
      <c r="BF301" s="82"/>
      <c r="BG301" s="82"/>
    </row>
    <row r="302" spans="1:59" x14ac:dyDescent="0.4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  <c r="AC302" s="81"/>
      <c r="AD302" s="81"/>
      <c r="AE302" s="81"/>
      <c r="AF302" s="81"/>
      <c r="AG302" s="81"/>
      <c r="AH302" s="81"/>
      <c r="AI302" s="81"/>
      <c r="AJ302" s="81"/>
      <c r="AK302" s="81"/>
      <c r="AL302" s="81"/>
      <c r="AM302" s="82"/>
      <c r="AN302" s="82"/>
      <c r="AO302" s="82"/>
      <c r="AP302" s="82"/>
      <c r="AQ302" s="82"/>
      <c r="AR302" s="82"/>
      <c r="AS302" s="82"/>
      <c r="AT302" s="82"/>
      <c r="AU302" s="82"/>
      <c r="AV302" s="82"/>
      <c r="AW302" s="82"/>
      <c r="AX302" s="82"/>
      <c r="AY302" s="82"/>
      <c r="AZ302" s="82"/>
      <c r="BA302" s="82"/>
      <c r="BB302" s="82"/>
      <c r="BC302" s="82"/>
      <c r="BD302" s="82"/>
      <c r="BE302" s="82"/>
      <c r="BF302" s="82"/>
      <c r="BG302" s="82"/>
    </row>
    <row r="303" spans="1:59" x14ac:dyDescent="0.4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  <c r="AH303" s="81"/>
      <c r="AI303" s="81"/>
      <c r="AJ303" s="81"/>
      <c r="AK303" s="81"/>
      <c r="AL303" s="81"/>
      <c r="AM303" s="82"/>
      <c r="AN303" s="82"/>
      <c r="AO303" s="82"/>
      <c r="AP303" s="82"/>
      <c r="AQ303" s="82"/>
      <c r="AR303" s="82"/>
      <c r="AS303" s="82"/>
      <c r="AT303" s="82"/>
      <c r="AU303" s="82"/>
      <c r="AV303" s="82"/>
      <c r="AW303" s="82"/>
      <c r="AX303" s="82"/>
      <c r="AY303" s="82"/>
      <c r="AZ303" s="82"/>
      <c r="BA303" s="82"/>
      <c r="BB303" s="82"/>
      <c r="BC303" s="82"/>
      <c r="BD303" s="82"/>
      <c r="BE303" s="82"/>
      <c r="BF303" s="82"/>
      <c r="BG303" s="82"/>
    </row>
    <row r="304" spans="1:59" x14ac:dyDescent="0.4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  <c r="AC304" s="81"/>
      <c r="AD304" s="81"/>
      <c r="AE304" s="81"/>
      <c r="AF304" s="81"/>
      <c r="AG304" s="81"/>
      <c r="AH304" s="81"/>
      <c r="AI304" s="81"/>
      <c r="AJ304" s="81"/>
      <c r="AK304" s="81"/>
      <c r="AL304" s="81"/>
      <c r="AM304" s="82"/>
      <c r="AN304" s="82"/>
      <c r="AO304" s="82"/>
      <c r="AP304" s="82"/>
      <c r="AQ304" s="82"/>
      <c r="AR304" s="82"/>
      <c r="AS304" s="82"/>
      <c r="AT304" s="82"/>
      <c r="AU304" s="82"/>
      <c r="AV304" s="82"/>
      <c r="AW304" s="82"/>
      <c r="AX304" s="82"/>
      <c r="AY304" s="82"/>
      <c r="AZ304" s="82"/>
      <c r="BA304" s="82"/>
      <c r="BB304" s="82"/>
      <c r="BC304" s="82"/>
      <c r="BD304" s="82"/>
      <c r="BE304" s="82"/>
      <c r="BF304" s="82"/>
      <c r="BG304" s="82"/>
    </row>
    <row r="305" spans="1:59" x14ac:dyDescent="0.4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  <c r="AC305" s="81"/>
      <c r="AD305" s="81"/>
      <c r="AE305" s="81"/>
      <c r="AF305" s="81"/>
      <c r="AG305" s="81"/>
      <c r="AH305" s="81"/>
      <c r="AI305" s="81"/>
      <c r="AJ305" s="81"/>
      <c r="AK305" s="81"/>
      <c r="AL305" s="81"/>
      <c r="AM305" s="82"/>
      <c r="AN305" s="82"/>
      <c r="AO305" s="82"/>
      <c r="AP305" s="82"/>
      <c r="AQ305" s="82"/>
      <c r="AR305" s="82"/>
      <c r="AS305" s="82"/>
      <c r="AT305" s="82"/>
      <c r="AU305" s="82"/>
      <c r="AV305" s="82"/>
      <c r="AW305" s="82"/>
      <c r="AX305" s="82"/>
      <c r="AY305" s="82"/>
      <c r="AZ305" s="82"/>
      <c r="BA305" s="82"/>
      <c r="BB305" s="82"/>
      <c r="BC305" s="82"/>
      <c r="BD305" s="82"/>
      <c r="BE305" s="82"/>
      <c r="BF305" s="82"/>
      <c r="BG305" s="82"/>
    </row>
    <row r="306" spans="1:59" x14ac:dyDescent="0.4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  <c r="AC306" s="81"/>
      <c r="AD306" s="81"/>
      <c r="AE306" s="81"/>
      <c r="AF306" s="81"/>
      <c r="AG306" s="81"/>
      <c r="AH306" s="81"/>
      <c r="AI306" s="81"/>
      <c r="AJ306" s="81"/>
      <c r="AK306" s="81"/>
      <c r="AL306" s="81"/>
      <c r="AM306" s="82"/>
      <c r="AN306" s="82"/>
      <c r="AO306" s="82"/>
      <c r="AP306" s="82"/>
      <c r="AQ306" s="82"/>
      <c r="AR306" s="82"/>
      <c r="AS306" s="82"/>
      <c r="AT306" s="82"/>
      <c r="AU306" s="82"/>
      <c r="AV306" s="82"/>
      <c r="AW306" s="82"/>
      <c r="AX306" s="82"/>
      <c r="AY306" s="82"/>
      <c r="AZ306" s="82"/>
      <c r="BA306" s="82"/>
      <c r="BB306" s="82"/>
      <c r="BC306" s="82"/>
      <c r="BD306" s="82"/>
      <c r="BE306" s="82"/>
      <c r="BF306" s="82"/>
      <c r="BG306" s="82"/>
    </row>
    <row r="307" spans="1:59" x14ac:dyDescent="0.4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  <c r="AC307" s="81"/>
      <c r="AD307" s="81"/>
      <c r="AE307" s="81"/>
      <c r="AF307" s="81"/>
      <c r="AG307" s="81"/>
      <c r="AH307" s="81"/>
      <c r="AI307" s="81"/>
      <c r="AJ307" s="81"/>
      <c r="AK307" s="81"/>
      <c r="AL307" s="81"/>
      <c r="AM307" s="82"/>
      <c r="AN307" s="82"/>
      <c r="AO307" s="82"/>
      <c r="AP307" s="82"/>
      <c r="AQ307" s="82"/>
      <c r="AR307" s="82"/>
      <c r="AS307" s="82"/>
      <c r="AT307" s="82"/>
      <c r="AU307" s="82"/>
      <c r="AV307" s="82"/>
      <c r="AW307" s="82"/>
      <c r="AX307" s="82"/>
      <c r="AY307" s="82"/>
      <c r="AZ307" s="82"/>
      <c r="BA307" s="82"/>
      <c r="BB307" s="82"/>
      <c r="BC307" s="82"/>
      <c r="BD307" s="82"/>
      <c r="BE307" s="82"/>
      <c r="BF307" s="82"/>
      <c r="BG307" s="82"/>
    </row>
    <row r="308" spans="1:59" x14ac:dyDescent="0.4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  <c r="AC308" s="81"/>
      <c r="AD308" s="81"/>
      <c r="AE308" s="81"/>
      <c r="AF308" s="81"/>
      <c r="AG308" s="81"/>
      <c r="AH308" s="81"/>
      <c r="AI308" s="81"/>
      <c r="AJ308" s="81"/>
      <c r="AK308" s="81"/>
      <c r="AL308" s="81"/>
      <c r="AM308" s="82"/>
      <c r="AN308" s="82"/>
      <c r="AO308" s="82"/>
      <c r="AP308" s="82"/>
      <c r="AQ308" s="82"/>
      <c r="AR308" s="82"/>
      <c r="AS308" s="82"/>
      <c r="AT308" s="82"/>
      <c r="AU308" s="82"/>
      <c r="AV308" s="82"/>
      <c r="AW308" s="82"/>
      <c r="AX308" s="82"/>
      <c r="AY308" s="82"/>
      <c r="AZ308" s="82"/>
      <c r="BA308" s="82"/>
      <c r="BB308" s="82"/>
      <c r="BC308" s="82"/>
      <c r="BD308" s="82"/>
      <c r="BE308" s="82"/>
      <c r="BF308" s="82"/>
      <c r="BG308" s="82"/>
    </row>
    <row r="309" spans="1:59" x14ac:dyDescent="0.4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  <c r="AC309" s="81"/>
      <c r="AD309" s="81"/>
      <c r="AE309" s="81"/>
      <c r="AF309" s="81"/>
      <c r="AG309" s="81"/>
      <c r="AH309" s="81"/>
      <c r="AI309" s="81"/>
      <c r="AJ309" s="81"/>
      <c r="AK309" s="81"/>
      <c r="AL309" s="81"/>
      <c r="AM309" s="82"/>
      <c r="AN309" s="82"/>
      <c r="AO309" s="82"/>
      <c r="AP309" s="82"/>
      <c r="AQ309" s="82"/>
      <c r="AR309" s="82"/>
      <c r="AS309" s="82"/>
      <c r="AT309" s="82"/>
      <c r="AU309" s="82"/>
      <c r="AV309" s="82"/>
      <c r="AW309" s="82"/>
      <c r="AX309" s="82"/>
      <c r="AY309" s="82"/>
      <c r="AZ309" s="82"/>
      <c r="BA309" s="82"/>
      <c r="BB309" s="82"/>
      <c r="BC309" s="82"/>
      <c r="BD309" s="82"/>
      <c r="BE309" s="82"/>
      <c r="BF309" s="82"/>
      <c r="BG309" s="82"/>
    </row>
    <row r="310" spans="1:59" x14ac:dyDescent="0.4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/>
      <c r="AG310" s="81"/>
      <c r="AH310" s="81"/>
      <c r="AI310" s="81"/>
      <c r="AJ310" s="81"/>
      <c r="AK310" s="81"/>
      <c r="AL310" s="81"/>
      <c r="AM310" s="82"/>
      <c r="AN310" s="82"/>
      <c r="AO310" s="82"/>
      <c r="AP310" s="82"/>
      <c r="AQ310" s="82"/>
      <c r="AR310" s="82"/>
      <c r="AS310" s="82"/>
      <c r="AT310" s="82"/>
      <c r="AU310" s="82"/>
      <c r="AV310" s="82"/>
      <c r="AW310" s="82"/>
      <c r="AX310" s="82"/>
      <c r="AY310" s="82"/>
      <c r="AZ310" s="82"/>
      <c r="BA310" s="82"/>
      <c r="BB310" s="82"/>
      <c r="BC310" s="82"/>
      <c r="BD310" s="82"/>
      <c r="BE310" s="82"/>
      <c r="BF310" s="82"/>
      <c r="BG310" s="82"/>
    </row>
    <row r="311" spans="1:59" x14ac:dyDescent="0.4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  <c r="AC311" s="81"/>
      <c r="AD311" s="81"/>
      <c r="AE311" s="81"/>
      <c r="AF311" s="81"/>
      <c r="AG311" s="81"/>
      <c r="AH311" s="81"/>
      <c r="AI311" s="81"/>
      <c r="AJ311" s="81"/>
      <c r="AK311" s="81"/>
      <c r="AL311" s="81"/>
      <c r="AM311" s="82"/>
      <c r="AN311" s="82"/>
      <c r="AO311" s="82"/>
      <c r="AP311" s="82"/>
      <c r="AQ311" s="82"/>
      <c r="AR311" s="82"/>
      <c r="AS311" s="82"/>
      <c r="AT311" s="82"/>
      <c r="AU311" s="82"/>
      <c r="AV311" s="82"/>
      <c r="AW311" s="82"/>
      <c r="AX311" s="82"/>
      <c r="AY311" s="82"/>
      <c r="AZ311" s="82"/>
      <c r="BA311" s="82"/>
      <c r="BB311" s="82"/>
      <c r="BC311" s="82"/>
      <c r="BD311" s="82"/>
      <c r="BE311" s="82"/>
      <c r="BF311" s="82"/>
      <c r="BG311" s="82"/>
    </row>
    <row r="312" spans="1:59" x14ac:dyDescent="0.4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/>
      <c r="AG312" s="81"/>
      <c r="AH312" s="81"/>
      <c r="AI312" s="81"/>
      <c r="AJ312" s="81"/>
      <c r="AK312" s="81"/>
      <c r="AL312" s="81"/>
      <c r="AM312" s="82"/>
      <c r="AN312" s="82"/>
      <c r="AO312" s="82"/>
      <c r="AP312" s="82"/>
      <c r="AQ312" s="82"/>
      <c r="AR312" s="82"/>
      <c r="AS312" s="82"/>
      <c r="AT312" s="82"/>
      <c r="AU312" s="82"/>
      <c r="AV312" s="82"/>
      <c r="AW312" s="82"/>
      <c r="AX312" s="82"/>
      <c r="AY312" s="82"/>
      <c r="AZ312" s="82"/>
      <c r="BA312" s="82"/>
      <c r="BB312" s="82"/>
      <c r="BC312" s="82"/>
      <c r="BD312" s="82"/>
      <c r="BE312" s="82"/>
      <c r="BF312" s="82"/>
      <c r="BG312" s="82"/>
    </row>
    <row r="313" spans="1:59" x14ac:dyDescent="0.4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  <c r="AC313" s="81"/>
      <c r="AD313" s="81"/>
      <c r="AE313" s="81"/>
      <c r="AF313" s="81"/>
      <c r="AG313" s="81"/>
      <c r="AH313" s="81"/>
      <c r="AI313" s="81"/>
      <c r="AJ313" s="81"/>
      <c r="AK313" s="81"/>
      <c r="AL313" s="81"/>
      <c r="AM313" s="82"/>
      <c r="AN313" s="82"/>
      <c r="AO313" s="82"/>
      <c r="AP313" s="82"/>
      <c r="AQ313" s="82"/>
      <c r="AR313" s="82"/>
      <c r="AS313" s="82"/>
      <c r="AT313" s="82"/>
      <c r="AU313" s="82"/>
      <c r="AV313" s="82"/>
      <c r="AW313" s="82"/>
      <c r="AX313" s="82"/>
      <c r="AY313" s="82"/>
      <c r="AZ313" s="82"/>
      <c r="BA313" s="82"/>
      <c r="BB313" s="82"/>
      <c r="BC313" s="82"/>
      <c r="BD313" s="82"/>
      <c r="BE313" s="82"/>
      <c r="BF313" s="82"/>
      <c r="BG313" s="82"/>
    </row>
    <row r="314" spans="1:59" x14ac:dyDescent="0.4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  <c r="AC314" s="81"/>
      <c r="AD314" s="81"/>
      <c r="AE314" s="81"/>
      <c r="AF314" s="81"/>
      <c r="AG314" s="81"/>
      <c r="AH314" s="81"/>
      <c r="AI314" s="81"/>
      <c r="AJ314" s="81"/>
      <c r="AK314" s="81"/>
      <c r="AL314" s="81"/>
      <c r="AM314" s="82"/>
      <c r="AN314" s="82"/>
      <c r="AO314" s="82"/>
      <c r="AP314" s="82"/>
      <c r="AQ314" s="82"/>
      <c r="AR314" s="82"/>
      <c r="AS314" s="82"/>
      <c r="AT314" s="82"/>
      <c r="AU314" s="82"/>
      <c r="AV314" s="82"/>
      <c r="AW314" s="82"/>
      <c r="AX314" s="82"/>
      <c r="AY314" s="82"/>
      <c r="AZ314" s="82"/>
      <c r="BA314" s="82"/>
      <c r="BB314" s="82"/>
      <c r="BC314" s="82"/>
      <c r="BD314" s="82"/>
      <c r="BE314" s="82"/>
      <c r="BF314" s="82"/>
      <c r="BG314" s="82"/>
    </row>
    <row r="315" spans="1:59" x14ac:dyDescent="0.4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  <c r="AC315" s="81"/>
      <c r="AD315" s="81"/>
      <c r="AE315" s="81"/>
      <c r="AF315" s="81"/>
      <c r="AG315" s="81"/>
      <c r="AH315" s="81"/>
      <c r="AI315" s="81"/>
      <c r="AJ315" s="81"/>
      <c r="AK315" s="81"/>
      <c r="AL315" s="81"/>
      <c r="AM315" s="82"/>
      <c r="AN315" s="82"/>
      <c r="AO315" s="82"/>
      <c r="AP315" s="82"/>
      <c r="AQ315" s="82"/>
      <c r="AR315" s="82"/>
      <c r="AS315" s="82"/>
      <c r="AT315" s="82"/>
      <c r="AU315" s="82"/>
      <c r="AV315" s="82"/>
      <c r="AW315" s="82"/>
      <c r="AX315" s="82"/>
      <c r="AY315" s="82"/>
      <c r="AZ315" s="82"/>
      <c r="BA315" s="82"/>
      <c r="BB315" s="82"/>
      <c r="BC315" s="82"/>
      <c r="BD315" s="82"/>
      <c r="BE315" s="82"/>
      <c r="BF315" s="82"/>
      <c r="BG315" s="82"/>
    </row>
    <row r="316" spans="1:59" x14ac:dyDescent="0.4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  <c r="AC316" s="81"/>
      <c r="AD316" s="81"/>
      <c r="AE316" s="81"/>
      <c r="AF316" s="81"/>
      <c r="AG316" s="81"/>
      <c r="AH316" s="81"/>
      <c r="AI316" s="81"/>
      <c r="AJ316" s="81"/>
      <c r="AK316" s="81"/>
      <c r="AL316" s="81"/>
      <c r="AM316" s="82"/>
      <c r="AN316" s="82"/>
      <c r="AO316" s="82"/>
      <c r="AP316" s="82"/>
      <c r="AQ316" s="82"/>
      <c r="AR316" s="82"/>
      <c r="AS316" s="82"/>
      <c r="AT316" s="82"/>
      <c r="AU316" s="82"/>
      <c r="AV316" s="82"/>
      <c r="AW316" s="82"/>
      <c r="AX316" s="82"/>
      <c r="AY316" s="82"/>
      <c r="AZ316" s="82"/>
      <c r="BA316" s="82"/>
      <c r="BB316" s="82"/>
      <c r="BC316" s="82"/>
      <c r="BD316" s="82"/>
      <c r="BE316" s="82"/>
      <c r="BF316" s="82"/>
      <c r="BG316" s="82"/>
    </row>
    <row r="317" spans="1:59" x14ac:dyDescent="0.4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  <c r="AC317" s="81"/>
      <c r="AD317" s="81"/>
      <c r="AE317" s="81"/>
      <c r="AF317" s="81"/>
      <c r="AG317" s="81"/>
      <c r="AH317" s="81"/>
      <c r="AI317" s="81"/>
      <c r="AJ317" s="81"/>
      <c r="AK317" s="81"/>
      <c r="AL317" s="81"/>
      <c r="AM317" s="82"/>
      <c r="AN317" s="82"/>
      <c r="AO317" s="82"/>
      <c r="AP317" s="82"/>
      <c r="AQ317" s="82"/>
      <c r="AR317" s="82"/>
      <c r="AS317" s="82"/>
      <c r="AT317" s="82"/>
      <c r="AU317" s="82"/>
      <c r="AV317" s="82"/>
      <c r="AW317" s="82"/>
      <c r="AX317" s="82"/>
      <c r="AY317" s="82"/>
      <c r="AZ317" s="82"/>
      <c r="BA317" s="82"/>
      <c r="BB317" s="82"/>
      <c r="BC317" s="82"/>
      <c r="BD317" s="82"/>
      <c r="BE317" s="82"/>
      <c r="BF317" s="82"/>
      <c r="BG317" s="82"/>
    </row>
    <row r="318" spans="1:59" x14ac:dyDescent="0.4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  <c r="AC318" s="81"/>
      <c r="AD318" s="81"/>
      <c r="AE318" s="81"/>
      <c r="AF318" s="81"/>
      <c r="AG318" s="81"/>
      <c r="AH318" s="81"/>
      <c r="AI318" s="81"/>
      <c r="AJ318" s="81"/>
      <c r="AK318" s="81"/>
      <c r="AL318" s="81"/>
      <c r="AM318" s="82"/>
      <c r="AN318" s="82"/>
      <c r="AO318" s="82"/>
      <c r="AP318" s="82"/>
      <c r="AQ318" s="82"/>
      <c r="AR318" s="82"/>
      <c r="AS318" s="82"/>
      <c r="AT318" s="82"/>
      <c r="AU318" s="82"/>
      <c r="AV318" s="82"/>
      <c r="AW318" s="82"/>
      <c r="AX318" s="82"/>
      <c r="AY318" s="82"/>
      <c r="AZ318" s="82"/>
      <c r="BA318" s="82"/>
      <c r="BB318" s="82"/>
      <c r="BC318" s="82"/>
      <c r="BD318" s="82"/>
      <c r="BE318" s="82"/>
      <c r="BF318" s="82"/>
      <c r="BG318" s="82"/>
    </row>
    <row r="319" spans="1:59" x14ac:dyDescent="0.4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  <c r="AC319" s="81"/>
      <c r="AD319" s="81"/>
      <c r="AE319" s="81"/>
      <c r="AF319" s="81"/>
      <c r="AG319" s="81"/>
      <c r="AH319" s="81"/>
      <c r="AI319" s="81"/>
      <c r="AJ319" s="81"/>
      <c r="AK319" s="81"/>
      <c r="AL319" s="81"/>
      <c r="AM319" s="82"/>
      <c r="AN319" s="82"/>
      <c r="AO319" s="82"/>
      <c r="AP319" s="82"/>
      <c r="AQ319" s="82"/>
      <c r="AR319" s="82"/>
      <c r="AS319" s="82"/>
      <c r="AT319" s="82"/>
      <c r="AU319" s="82"/>
      <c r="AV319" s="82"/>
      <c r="AW319" s="82"/>
      <c r="AX319" s="82"/>
      <c r="AY319" s="82"/>
      <c r="AZ319" s="82"/>
      <c r="BA319" s="82"/>
      <c r="BB319" s="82"/>
      <c r="BC319" s="82"/>
      <c r="BD319" s="82"/>
      <c r="BE319" s="82"/>
      <c r="BF319" s="82"/>
      <c r="BG319" s="82"/>
    </row>
    <row r="320" spans="1:59" x14ac:dyDescent="0.4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  <c r="AC320" s="81"/>
      <c r="AD320" s="81"/>
      <c r="AE320" s="81"/>
      <c r="AF320" s="81"/>
      <c r="AG320" s="81"/>
      <c r="AH320" s="81"/>
      <c r="AI320" s="81"/>
      <c r="AJ320" s="81"/>
      <c r="AK320" s="81"/>
      <c r="AL320" s="81"/>
      <c r="AM320" s="82"/>
      <c r="AN320" s="82"/>
      <c r="AO320" s="82"/>
      <c r="AP320" s="82"/>
      <c r="AQ320" s="82"/>
      <c r="AR320" s="82"/>
      <c r="AS320" s="82"/>
      <c r="AT320" s="82"/>
      <c r="AU320" s="82"/>
      <c r="AV320" s="82"/>
      <c r="AW320" s="82"/>
      <c r="AX320" s="82"/>
      <c r="AY320" s="82"/>
      <c r="AZ320" s="82"/>
      <c r="BA320" s="82"/>
      <c r="BB320" s="82"/>
      <c r="BC320" s="82"/>
      <c r="BD320" s="82"/>
      <c r="BE320" s="82"/>
      <c r="BF320" s="82"/>
      <c r="BG320" s="82"/>
    </row>
    <row r="321" spans="1:59" x14ac:dyDescent="0.4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  <c r="AC321" s="81"/>
      <c r="AD321" s="81"/>
      <c r="AE321" s="81"/>
      <c r="AF321" s="81"/>
      <c r="AG321" s="81"/>
      <c r="AH321" s="81"/>
      <c r="AI321" s="81"/>
      <c r="AJ321" s="81"/>
      <c r="AK321" s="81"/>
      <c r="AL321" s="81"/>
      <c r="AM321" s="82"/>
      <c r="AN321" s="82"/>
      <c r="AO321" s="82"/>
      <c r="AP321" s="82"/>
      <c r="AQ321" s="82"/>
      <c r="AR321" s="82"/>
      <c r="AS321" s="82"/>
      <c r="AT321" s="82"/>
      <c r="AU321" s="82"/>
      <c r="AV321" s="82"/>
      <c r="AW321" s="82"/>
      <c r="AX321" s="82"/>
      <c r="AY321" s="82"/>
      <c r="AZ321" s="82"/>
      <c r="BA321" s="82"/>
      <c r="BB321" s="82"/>
      <c r="BC321" s="82"/>
      <c r="BD321" s="82"/>
      <c r="BE321" s="82"/>
      <c r="BF321" s="82"/>
      <c r="BG321" s="82"/>
    </row>
    <row r="322" spans="1:59" x14ac:dyDescent="0.4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  <c r="AC322" s="81"/>
      <c r="AD322" s="81"/>
      <c r="AE322" s="81"/>
      <c r="AF322" s="81"/>
      <c r="AG322" s="81"/>
      <c r="AH322" s="81"/>
      <c r="AI322" s="81"/>
      <c r="AJ322" s="81"/>
      <c r="AK322" s="81"/>
      <c r="AL322" s="81"/>
      <c r="AM322" s="82"/>
      <c r="AN322" s="82"/>
      <c r="AO322" s="82"/>
      <c r="AP322" s="82"/>
      <c r="AQ322" s="82"/>
      <c r="AR322" s="82"/>
      <c r="AS322" s="82"/>
      <c r="AT322" s="82"/>
      <c r="AU322" s="82"/>
      <c r="AV322" s="82"/>
      <c r="AW322" s="82"/>
      <c r="AX322" s="82"/>
      <c r="AY322" s="82"/>
      <c r="AZ322" s="82"/>
      <c r="BA322" s="82"/>
      <c r="BB322" s="82"/>
      <c r="BC322" s="82"/>
      <c r="BD322" s="82"/>
      <c r="BE322" s="82"/>
      <c r="BF322" s="82"/>
      <c r="BG322" s="82"/>
    </row>
    <row r="323" spans="1:59" x14ac:dyDescent="0.4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  <c r="AB323" s="81"/>
      <c r="AC323" s="81"/>
      <c r="AD323" s="81"/>
      <c r="AE323" s="81"/>
      <c r="AF323" s="81"/>
      <c r="AG323" s="81"/>
      <c r="AH323" s="81"/>
      <c r="AI323" s="81"/>
      <c r="AJ323" s="81"/>
      <c r="AK323" s="81"/>
      <c r="AL323" s="81"/>
      <c r="AM323" s="82"/>
      <c r="AN323" s="82"/>
      <c r="AO323" s="82"/>
      <c r="AP323" s="82"/>
      <c r="AQ323" s="82"/>
      <c r="AR323" s="82"/>
      <c r="AS323" s="82"/>
      <c r="AT323" s="82"/>
      <c r="AU323" s="82"/>
      <c r="AV323" s="82"/>
      <c r="AW323" s="82"/>
      <c r="AX323" s="82"/>
      <c r="AY323" s="82"/>
      <c r="AZ323" s="82"/>
      <c r="BA323" s="82"/>
      <c r="BB323" s="82"/>
      <c r="BC323" s="82"/>
      <c r="BD323" s="82"/>
      <c r="BE323" s="82"/>
      <c r="BF323" s="82"/>
      <c r="BG323" s="82"/>
    </row>
    <row r="324" spans="1:59" x14ac:dyDescent="0.4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  <c r="AB324" s="81"/>
      <c r="AC324" s="81"/>
      <c r="AD324" s="81"/>
      <c r="AE324" s="81"/>
      <c r="AF324" s="81"/>
      <c r="AG324" s="81"/>
      <c r="AH324" s="81"/>
      <c r="AI324" s="81"/>
      <c r="AJ324" s="81"/>
      <c r="AK324" s="81"/>
      <c r="AL324" s="81"/>
      <c r="AM324" s="82"/>
      <c r="AN324" s="82"/>
      <c r="AO324" s="82"/>
      <c r="AP324" s="82"/>
      <c r="AQ324" s="82"/>
      <c r="AR324" s="82"/>
      <c r="AS324" s="82"/>
      <c r="AT324" s="82"/>
      <c r="AU324" s="82"/>
      <c r="AV324" s="82"/>
      <c r="AW324" s="82"/>
      <c r="AX324" s="82"/>
      <c r="AY324" s="82"/>
      <c r="AZ324" s="82"/>
      <c r="BA324" s="82"/>
      <c r="BB324" s="82"/>
      <c r="BC324" s="82"/>
      <c r="BD324" s="82"/>
      <c r="BE324" s="82"/>
      <c r="BF324" s="82"/>
      <c r="BG324" s="82"/>
    </row>
    <row r="325" spans="1:59" x14ac:dyDescent="0.4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  <c r="AB325" s="81"/>
      <c r="AC325" s="81"/>
      <c r="AD325" s="81"/>
      <c r="AE325" s="81"/>
      <c r="AF325" s="81"/>
      <c r="AG325" s="81"/>
      <c r="AH325" s="81"/>
      <c r="AI325" s="81"/>
      <c r="AJ325" s="81"/>
      <c r="AK325" s="81"/>
      <c r="AL325" s="81"/>
      <c r="AM325" s="82"/>
      <c r="AN325" s="82"/>
      <c r="AO325" s="82"/>
      <c r="AP325" s="82"/>
      <c r="AQ325" s="82"/>
      <c r="AR325" s="82"/>
      <c r="AS325" s="82"/>
      <c r="AT325" s="82"/>
      <c r="AU325" s="82"/>
      <c r="AV325" s="82"/>
      <c r="AW325" s="82"/>
      <c r="AX325" s="82"/>
      <c r="AY325" s="82"/>
      <c r="AZ325" s="82"/>
      <c r="BA325" s="82"/>
      <c r="BB325" s="82"/>
      <c r="BC325" s="82"/>
      <c r="BD325" s="82"/>
      <c r="BE325" s="82"/>
      <c r="BF325" s="82"/>
      <c r="BG325" s="82"/>
    </row>
    <row r="326" spans="1:59" x14ac:dyDescent="0.4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  <c r="AB326" s="81"/>
      <c r="AC326" s="81"/>
      <c r="AD326" s="81"/>
      <c r="AE326" s="81"/>
      <c r="AF326" s="81"/>
      <c r="AG326" s="81"/>
      <c r="AH326" s="81"/>
      <c r="AI326" s="81"/>
      <c r="AJ326" s="81"/>
      <c r="AK326" s="81"/>
      <c r="AL326" s="81"/>
      <c r="AM326" s="82"/>
      <c r="AN326" s="82"/>
      <c r="AO326" s="82"/>
      <c r="AP326" s="82"/>
      <c r="AQ326" s="82"/>
      <c r="AR326" s="82"/>
      <c r="AS326" s="82"/>
      <c r="AT326" s="82"/>
      <c r="AU326" s="82"/>
      <c r="AV326" s="82"/>
      <c r="AW326" s="82"/>
      <c r="AX326" s="82"/>
      <c r="AY326" s="82"/>
      <c r="AZ326" s="82"/>
      <c r="BA326" s="82"/>
      <c r="BB326" s="82"/>
      <c r="BC326" s="82"/>
      <c r="BD326" s="82"/>
      <c r="BE326" s="82"/>
      <c r="BF326" s="82"/>
      <c r="BG326" s="82"/>
    </row>
    <row r="327" spans="1:59" x14ac:dyDescent="0.4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  <c r="AB327" s="81"/>
      <c r="AC327" s="81"/>
      <c r="AD327" s="81"/>
      <c r="AE327" s="81"/>
      <c r="AF327" s="81"/>
      <c r="AG327" s="81"/>
      <c r="AH327" s="81"/>
      <c r="AI327" s="81"/>
      <c r="AJ327" s="81"/>
      <c r="AK327" s="81"/>
      <c r="AL327" s="81"/>
      <c r="AM327" s="82"/>
      <c r="AN327" s="82"/>
      <c r="AO327" s="82"/>
      <c r="AP327" s="82"/>
      <c r="AQ327" s="82"/>
      <c r="AR327" s="82"/>
      <c r="AS327" s="82"/>
      <c r="AT327" s="82"/>
      <c r="AU327" s="82"/>
      <c r="AV327" s="82"/>
      <c r="AW327" s="82"/>
      <c r="AX327" s="82"/>
      <c r="AY327" s="82"/>
      <c r="AZ327" s="82"/>
      <c r="BA327" s="82"/>
      <c r="BB327" s="82"/>
      <c r="BC327" s="82"/>
      <c r="BD327" s="82"/>
      <c r="BE327" s="82"/>
      <c r="BF327" s="82"/>
      <c r="BG327" s="82"/>
    </row>
    <row r="328" spans="1:59" x14ac:dyDescent="0.4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81"/>
      <c r="AC328" s="81"/>
      <c r="AD328" s="81"/>
      <c r="AE328" s="81"/>
      <c r="AF328" s="81"/>
      <c r="AG328" s="81"/>
      <c r="AH328" s="81"/>
      <c r="AI328" s="81"/>
      <c r="AJ328" s="81"/>
      <c r="AK328" s="81"/>
      <c r="AL328" s="81"/>
      <c r="AM328" s="82"/>
      <c r="AN328" s="82"/>
      <c r="AO328" s="82"/>
      <c r="AP328" s="82"/>
      <c r="AQ328" s="82"/>
      <c r="AR328" s="82"/>
      <c r="AS328" s="82"/>
      <c r="AT328" s="82"/>
      <c r="AU328" s="82"/>
      <c r="AV328" s="82"/>
      <c r="AW328" s="82"/>
      <c r="AX328" s="82"/>
      <c r="AY328" s="82"/>
      <c r="AZ328" s="82"/>
      <c r="BA328" s="82"/>
      <c r="BB328" s="82"/>
      <c r="BC328" s="82"/>
      <c r="BD328" s="82"/>
      <c r="BE328" s="82"/>
      <c r="BF328" s="82"/>
      <c r="BG328" s="82"/>
    </row>
    <row r="329" spans="1:59" x14ac:dyDescent="0.4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  <c r="AB329" s="81"/>
      <c r="AC329" s="81"/>
      <c r="AD329" s="81"/>
      <c r="AE329" s="81"/>
      <c r="AF329" s="81"/>
      <c r="AG329" s="81"/>
      <c r="AH329" s="81"/>
      <c r="AI329" s="81"/>
      <c r="AJ329" s="81"/>
      <c r="AK329" s="81"/>
      <c r="AL329" s="81"/>
      <c r="AM329" s="82"/>
      <c r="AN329" s="82"/>
      <c r="AO329" s="82"/>
      <c r="AP329" s="82"/>
      <c r="AQ329" s="82"/>
      <c r="AR329" s="82"/>
      <c r="AS329" s="82"/>
      <c r="AT329" s="82"/>
      <c r="AU329" s="82"/>
      <c r="AV329" s="82"/>
      <c r="AW329" s="82"/>
      <c r="AX329" s="82"/>
      <c r="AY329" s="82"/>
      <c r="AZ329" s="82"/>
      <c r="BA329" s="82"/>
      <c r="BB329" s="82"/>
      <c r="BC329" s="82"/>
      <c r="BD329" s="82"/>
      <c r="BE329" s="82"/>
      <c r="BF329" s="82"/>
      <c r="BG329" s="82"/>
    </row>
    <row r="330" spans="1:59" x14ac:dyDescent="0.4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  <c r="AB330" s="81"/>
      <c r="AC330" s="81"/>
      <c r="AD330" s="81"/>
      <c r="AE330" s="81"/>
      <c r="AF330" s="81"/>
      <c r="AG330" s="81"/>
      <c r="AH330" s="81"/>
      <c r="AI330" s="81"/>
      <c r="AJ330" s="81"/>
      <c r="AK330" s="81"/>
      <c r="AL330" s="81"/>
      <c r="AM330" s="82"/>
      <c r="AN330" s="82"/>
      <c r="AO330" s="82"/>
      <c r="AP330" s="82"/>
      <c r="AQ330" s="82"/>
      <c r="AR330" s="82"/>
      <c r="AS330" s="82"/>
      <c r="AT330" s="82"/>
      <c r="AU330" s="82"/>
      <c r="AV330" s="82"/>
      <c r="AW330" s="82"/>
      <c r="AX330" s="82"/>
      <c r="AY330" s="82"/>
      <c r="AZ330" s="82"/>
      <c r="BA330" s="82"/>
      <c r="BB330" s="82"/>
      <c r="BC330" s="82"/>
      <c r="BD330" s="82"/>
      <c r="BE330" s="82"/>
      <c r="BF330" s="82"/>
      <c r="BG330" s="82"/>
    </row>
    <row r="331" spans="1:59" x14ac:dyDescent="0.4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  <c r="AB331" s="81"/>
      <c r="AC331" s="81"/>
      <c r="AD331" s="81"/>
      <c r="AE331" s="81"/>
      <c r="AF331" s="81"/>
      <c r="AG331" s="81"/>
      <c r="AH331" s="81"/>
      <c r="AI331" s="81"/>
      <c r="AJ331" s="81"/>
      <c r="AK331" s="81"/>
      <c r="AL331" s="81"/>
      <c r="AM331" s="82"/>
      <c r="AN331" s="82"/>
      <c r="AO331" s="82"/>
      <c r="AP331" s="82"/>
      <c r="AQ331" s="82"/>
      <c r="AR331" s="82"/>
      <c r="AS331" s="82"/>
      <c r="AT331" s="82"/>
      <c r="AU331" s="82"/>
      <c r="AV331" s="82"/>
      <c r="AW331" s="82"/>
      <c r="AX331" s="82"/>
      <c r="AY331" s="82"/>
      <c r="AZ331" s="82"/>
      <c r="BA331" s="82"/>
      <c r="BB331" s="82"/>
      <c r="BC331" s="82"/>
      <c r="BD331" s="82"/>
      <c r="BE331" s="82"/>
      <c r="BF331" s="82"/>
      <c r="BG331" s="82"/>
    </row>
    <row r="332" spans="1:59" x14ac:dyDescent="0.4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  <c r="AB332" s="81"/>
      <c r="AC332" s="81"/>
      <c r="AD332" s="81"/>
      <c r="AE332" s="81"/>
      <c r="AF332" s="81"/>
      <c r="AG332" s="81"/>
      <c r="AH332" s="81"/>
      <c r="AI332" s="81"/>
      <c r="AJ332" s="81"/>
      <c r="AK332" s="81"/>
      <c r="AL332" s="81"/>
      <c r="AM332" s="82"/>
      <c r="AN332" s="82"/>
      <c r="AO332" s="82"/>
      <c r="AP332" s="82"/>
      <c r="AQ332" s="82"/>
      <c r="AR332" s="82"/>
      <c r="AS332" s="82"/>
      <c r="AT332" s="82"/>
      <c r="AU332" s="82"/>
      <c r="AV332" s="82"/>
      <c r="AW332" s="82"/>
      <c r="AX332" s="82"/>
      <c r="AY332" s="82"/>
      <c r="AZ332" s="82"/>
      <c r="BA332" s="82"/>
      <c r="BB332" s="82"/>
      <c r="BC332" s="82"/>
      <c r="BD332" s="82"/>
      <c r="BE332" s="82"/>
      <c r="BF332" s="82"/>
      <c r="BG332" s="82"/>
    </row>
    <row r="333" spans="1:59" x14ac:dyDescent="0.4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  <c r="AH333" s="81"/>
      <c r="AI333" s="81"/>
      <c r="AJ333" s="81"/>
      <c r="AK333" s="81"/>
      <c r="AL333" s="81"/>
      <c r="AM333" s="82"/>
      <c r="AN333" s="82"/>
      <c r="AO333" s="82"/>
      <c r="AP333" s="82"/>
      <c r="AQ333" s="82"/>
      <c r="AR333" s="82"/>
      <c r="AS333" s="82"/>
      <c r="AT333" s="82"/>
      <c r="AU333" s="82"/>
      <c r="AV333" s="82"/>
      <c r="AW333" s="82"/>
      <c r="AX333" s="82"/>
      <c r="AY333" s="82"/>
      <c r="AZ333" s="82"/>
      <c r="BA333" s="82"/>
      <c r="BB333" s="82"/>
      <c r="BC333" s="82"/>
      <c r="BD333" s="82"/>
      <c r="BE333" s="82"/>
      <c r="BF333" s="82"/>
      <c r="BG333" s="82"/>
    </row>
    <row r="334" spans="1:59" x14ac:dyDescent="0.4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  <c r="AB334" s="81"/>
      <c r="AC334" s="81"/>
      <c r="AD334" s="81"/>
      <c r="AE334" s="81"/>
      <c r="AF334" s="81"/>
      <c r="AG334" s="81"/>
      <c r="AH334" s="81"/>
      <c r="AI334" s="81"/>
      <c r="AJ334" s="81"/>
      <c r="AK334" s="81"/>
      <c r="AL334" s="81"/>
      <c r="AM334" s="82"/>
      <c r="AN334" s="82"/>
      <c r="AO334" s="82"/>
      <c r="AP334" s="82"/>
      <c r="AQ334" s="82"/>
      <c r="AR334" s="82"/>
      <c r="AS334" s="82"/>
      <c r="AT334" s="82"/>
      <c r="AU334" s="82"/>
      <c r="AV334" s="82"/>
      <c r="AW334" s="82"/>
      <c r="AX334" s="82"/>
      <c r="AY334" s="82"/>
      <c r="AZ334" s="82"/>
      <c r="BA334" s="82"/>
      <c r="BB334" s="82"/>
      <c r="BC334" s="82"/>
      <c r="BD334" s="82"/>
      <c r="BE334" s="82"/>
      <c r="BF334" s="82"/>
      <c r="BG334" s="82"/>
    </row>
    <row r="335" spans="1:59" x14ac:dyDescent="0.4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  <c r="AB335" s="81"/>
      <c r="AC335" s="81"/>
      <c r="AD335" s="81"/>
      <c r="AE335" s="81"/>
      <c r="AF335" s="81"/>
      <c r="AG335" s="81"/>
      <c r="AH335" s="81"/>
      <c r="AI335" s="81"/>
      <c r="AJ335" s="81"/>
      <c r="AK335" s="81"/>
      <c r="AL335" s="81"/>
      <c r="AM335" s="82"/>
      <c r="AN335" s="82"/>
      <c r="AO335" s="82"/>
      <c r="AP335" s="82"/>
      <c r="AQ335" s="82"/>
      <c r="AR335" s="82"/>
      <c r="AS335" s="82"/>
      <c r="AT335" s="82"/>
      <c r="AU335" s="82"/>
      <c r="AV335" s="82"/>
      <c r="AW335" s="82"/>
      <c r="AX335" s="82"/>
      <c r="AY335" s="82"/>
      <c r="AZ335" s="82"/>
      <c r="BA335" s="82"/>
      <c r="BB335" s="82"/>
      <c r="BC335" s="82"/>
      <c r="BD335" s="82"/>
      <c r="BE335" s="82"/>
      <c r="BF335" s="82"/>
      <c r="BG335" s="82"/>
    </row>
    <row r="336" spans="1:59" x14ac:dyDescent="0.4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  <c r="AB336" s="81"/>
      <c r="AC336" s="81"/>
      <c r="AD336" s="81"/>
      <c r="AE336" s="81"/>
      <c r="AF336" s="81"/>
      <c r="AG336" s="81"/>
      <c r="AH336" s="81"/>
      <c r="AI336" s="81"/>
      <c r="AJ336" s="81"/>
      <c r="AK336" s="81"/>
      <c r="AL336" s="81"/>
      <c r="AM336" s="82"/>
      <c r="AN336" s="82"/>
      <c r="AO336" s="82"/>
      <c r="AP336" s="82"/>
      <c r="AQ336" s="82"/>
      <c r="AR336" s="82"/>
      <c r="AS336" s="82"/>
      <c r="AT336" s="82"/>
      <c r="AU336" s="82"/>
      <c r="AV336" s="82"/>
      <c r="AW336" s="82"/>
      <c r="AX336" s="82"/>
      <c r="AY336" s="82"/>
      <c r="AZ336" s="82"/>
      <c r="BA336" s="82"/>
      <c r="BB336" s="82"/>
      <c r="BC336" s="82"/>
      <c r="BD336" s="82"/>
      <c r="BE336" s="82"/>
      <c r="BF336" s="82"/>
      <c r="BG336" s="82"/>
    </row>
    <row r="337" spans="1:59" x14ac:dyDescent="0.4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  <c r="AB337" s="81"/>
      <c r="AC337" s="81"/>
      <c r="AD337" s="81"/>
      <c r="AE337" s="81"/>
      <c r="AF337" s="81"/>
      <c r="AG337" s="81"/>
      <c r="AH337" s="81"/>
      <c r="AI337" s="81"/>
      <c r="AJ337" s="81"/>
      <c r="AK337" s="81"/>
      <c r="AL337" s="81"/>
      <c r="AM337" s="82"/>
      <c r="AN337" s="82"/>
      <c r="AO337" s="82"/>
      <c r="AP337" s="82"/>
      <c r="AQ337" s="82"/>
      <c r="AR337" s="82"/>
      <c r="AS337" s="82"/>
      <c r="AT337" s="82"/>
      <c r="AU337" s="82"/>
      <c r="AV337" s="82"/>
      <c r="AW337" s="82"/>
      <c r="AX337" s="82"/>
      <c r="AY337" s="82"/>
      <c r="AZ337" s="82"/>
      <c r="BA337" s="82"/>
      <c r="BB337" s="82"/>
      <c r="BC337" s="82"/>
      <c r="BD337" s="82"/>
      <c r="BE337" s="82"/>
      <c r="BF337" s="82"/>
      <c r="BG337" s="82"/>
    </row>
    <row r="338" spans="1:59" x14ac:dyDescent="0.4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  <c r="AB338" s="81"/>
      <c r="AC338" s="81"/>
      <c r="AD338" s="81"/>
      <c r="AE338" s="81"/>
      <c r="AF338" s="81"/>
      <c r="AG338" s="81"/>
      <c r="AH338" s="81"/>
      <c r="AI338" s="81"/>
      <c r="AJ338" s="81"/>
      <c r="AK338" s="81"/>
      <c r="AL338" s="81"/>
      <c r="AM338" s="82"/>
      <c r="AN338" s="82"/>
      <c r="AO338" s="82"/>
      <c r="AP338" s="82"/>
      <c r="AQ338" s="82"/>
      <c r="AR338" s="82"/>
      <c r="AS338" s="82"/>
      <c r="AT338" s="82"/>
      <c r="AU338" s="82"/>
      <c r="AV338" s="82"/>
      <c r="AW338" s="82"/>
      <c r="AX338" s="82"/>
      <c r="AY338" s="82"/>
      <c r="AZ338" s="82"/>
      <c r="BA338" s="82"/>
      <c r="BB338" s="82"/>
      <c r="BC338" s="82"/>
      <c r="BD338" s="82"/>
      <c r="BE338" s="82"/>
      <c r="BF338" s="82"/>
      <c r="BG338" s="82"/>
    </row>
    <row r="339" spans="1:59" x14ac:dyDescent="0.4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  <c r="AB339" s="81"/>
      <c r="AC339" s="81"/>
      <c r="AD339" s="81"/>
      <c r="AE339" s="81"/>
      <c r="AF339" s="81"/>
      <c r="AG339" s="81"/>
      <c r="AH339" s="81"/>
      <c r="AI339" s="81"/>
      <c r="AJ339" s="81"/>
      <c r="AK339" s="81"/>
      <c r="AL339" s="81"/>
      <c r="AM339" s="82"/>
      <c r="AN339" s="82"/>
      <c r="AO339" s="82"/>
      <c r="AP339" s="82"/>
      <c r="AQ339" s="82"/>
      <c r="AR339" s="82"/>
      <c r="AS339" s="82"/>
      <c r="AT339" s="82"/>
      <c r="AU339" s="82"/>
      <c r="AV339" s="82"/>
      <c r="AW339" s="82"/>
      <c r="AX339" s="82"/>
      <c r="AY339" s="82"/>
      <c r="AZ339" s="82"/>
      <c r="BA339" s="82"/>
      <c r="BB339" s="82"/>
      <c r="BC339" s="82"/>
      <c r="BD339" s="82"/>
      <c r="BE339" s="82"/>
      <c r="BF339" s="82"/>
      <c r="BG339" s="82"/>
    </row>
    <row r="340" spans="1:59" x14ac:dyDescent="0.4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  <c r="AB340" s="81"/>
      <c r="AC340" s="81"/>
      <c r="AD340" s="81"/>
      <c r="AE340" s="81"/>
      <c r="AF340" s="81"/>
      <c r="AG340" s="81"/>
      <c r="AH340" s="81"/>
      <c r="AI340" s="81"/>
      <c r="AJ340" s="81"/>
      <c r="AK340" s="81"/>
      <c r="AL340" s="81"/>
      <c r="AM340" s="82"/>
      <c r="AN340" s="82"/>
      <c r="AO340" s="82"/>
      <c r="AP340" s="82"/>
      <c r="AQ340" s="82"/>
      <c r="AR340" s="82"/>
      <c r="AS340" s="82"/>
      <c r="AT340" s="82"/>
      <c r="AU340" s="82"/>
      <c r="AV340" s="82"/>
      <c r="AW340" s="82"/>
      <c r="AX340" s="82"/>
      <c r="AY340" s="82"/>
      <c r="AZ340" s="82"/>
      <c r="BA340" s="82"/>
      <c r="BB340" s="82"/>
      <c r="BC340" s="82"/>
      <c r="BD340" s="82"/>
      <c r="BE340" s="82"/>
      <c r="BF340" s="82"/>
      <c r="BG340" s="82"/>
    </row>
    <row r="341" spans="1:59" x14ac:dyDescent="0.4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  <c r="AB341" s="81"/>
      <c r="AC341" s="81"/>
      <c r="AD341" s="81"/>
      <c r="AE341" s="81"/>
      <c r="AF341" s="81"/>
      <c r="AG341" s="81"/>
      <c r="AH341" s="81"/>
      <c r="AI341" s="81"/>
      <c r="AJ341" s="81"/>
      <c r="AK341" s="81"/>
      <c r="AL341" s="81"/>
      <c r="AM341" s="82"/>
      <c r="AN341" s="82"/>
      <c r="AO341" s="82"/>
      <c r="AP341" s="82"/>
      <c r="AQ341" s="82"/>
      <c r="AR341" s="82"/>
      <c r="AS341" s="82"/>
      <c r="AT341" s="82"/>
      <c r="AU341" s="82"/>
      <c r="AV341" s="82"/>
      <c r="AW341" s="82"/>
      <c r="AX341" s="82"/>
      <c r="AY341" s="82"/>
      <c r="AZ341" s="82"/>
      <c r="BA341" s="82"/>
      <c r="BB341" s="82"/>
      <c r="BC341" s="82"/>
      <c r="BD341" s="82"/>
      <c r="BE341" s="82"/>
      <c r="BF341" s="82"/>
      <c r="BG341" s="82"/>
    </row>
    <row r="342" spans="1:59" x14ac:dyDescent="0.4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  <c r="AB342" s="81"/>
      <c r="AC342" s="81"/>
      <c r="AD342" s="81"/>
      <c r="AE342" s="81"/>
      <c r="AF342" s="81"/>
      <c r="AG342" s="81"/>
      <c r="AH342" s="81"/>
      <c r="AI342" s="81"/>
      <c r="AJ342" s="81"/>
      <c r="AK342" s="81"/>
      <c r="AL342" s="81"/>
      <c r="AM342" s="82"/>
      <c r="AN342" s="82"/>
      <c r="AO342" s="82"/>
      <c r="AP342" s="82"/>
      <c r="AQ342" s="82"/>
      <c r="AR342" s="82"/>
      <c r="AS342" s="82"/>
      <c r="AT342" s="82"/>
      <c r="AU342" s="82"/>
      <c r="AV342" s="82"/>
      <c r="AW342" s="82"/>
      <c r="AX342" s="82"/>
      <c r="AY342" s="82"/>
      <c r="AZ342" s="82"/>
      <c r="BA342" s="82"/>
      <c r="BB342" s="82"/>
      <c r="BC342" s="82"/>
      <c r="BD342" s="82"/>
      <c r="BE342" s="82"/>
      <c r="BF342" s="82"/>
      <c r="BG342" s="82"/>
    </row>
    <row r="343" spans="1:59" x14ac:dyDescent="0.4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  <c r="AB343" s="81"/>
      <c r="AC343" s="81"/>
      <c r="AD343" s="81"/>
      <c r="AE343" s="81"/>
      <c r="AF343" s="81"/>
      <c r="AG343" s="81"/>
      <c r="AH343" s="81"/>
      <c r="AI343" s="81"/>
      <c r="AJ343" s="81"/>
      <c r="AK343" s="81"/>
      <c r="AL343" s="81"/>
      <c r="AM343" s="82"/>
      <c r="AN343" s="82"/>
      <c r="AO343" s="82"/>
      <c r="AP343" s="82"/>
      <c r="AQ343" s="82"/>
      <c r="AR343" s="82"/>
      <c r="AS343" s="82"/>
      <c r="AT343" s="82"/>
      <c r="AU343" s="82"/>
      <c r="AV343" s="82"/>
      <c r="AW343" s="82"/>
      <c r="AX343" s="82"/>
      <c r="AY343" s="82"/>
      <c r="AZ343" s="82"/>
      <c r="BA343" s="82"/>
      <c r="BB343" s="82"/>
      <c r="BC343" s="82"/>
      <c r="BD343" s="82"/>
      <c r="BE343" s="82"/>
      <c r="BF343" s="82"/>
      <c r="BG343" s="82"/>
    </row>
    <row r="344" spans="1:59" x14ac:dyDescent="0.4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  <c r="AB344" s="81"/>
      <c r="AC344" s="81"/>
      <c r="AD344" s="81"/>
      <c r="AE344" s="81"/>
      <c r="AF344" s="81"/>
      <c r="AG344" s="81"/>
      <c r="AH344" s="81"/>
      <c r="AI344" s="81"/>
      <c r="AJ344" s="81"/>
      <c r="AK344" s="81"/>
      <c r="AL344" s="81"/>
      <c r="AM344" s="82"/>
      <c r="AN344" s="82"/>
      <c r="AO344" s="82"/>
      <c r="AP344" s="82"/>
      <c r="AQ344" s="82"/>
      <c r="AR344" s="82"/>
      <c r="AS344" s="82"/>
      <c r="AT344" s="82"/>
      <c r="AU344" s="82"/>
      <c r="AV344" s="82"/>
      <c r="AW344" s="82"/>
      <c r="AX344" s="82"/>
      <c r="AY344" s="82"/>
      <c r="AZ344" s="82"/>
      <c r="BA344" s="82"/>
      <c r="BB344" s="82"/>
      <c r="BC344" s="82"/>
      <c r="BD344" s="82"/>
      <c r="BE344" s="82"/>
      <c r="BF344" s="82"/>
      <c r="BG344" s="82"/>
    </row>
    <row r="345" spans="1:59" x14ac:dyDescent="0.4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  <c r="AB345" s="81"/>
      <c r="AC345" s="81"/>
      <c r="AD345" s="81"/>
      <c r="AE345" s="81"/>
      <c r="AF345" s="81"/>
      <c r="AG345" s="81"/>
      <c r="AH345" s="81"/>
      <c r="AI345" s="81"/>
      <c r="AJ345" s="81"/>
      <c r="AK345" s="81"/>
      <c r="AL345" s="81"/>
      <c r="AM345" s="82"/>
      <c r="AN345" s="82"/>
      <c r="AO345" s="82"/>
      <c r="AP345" s="82"/>
      <c r="AQ345" s="82"/>
      <c r="AR345" s="82"/>
      <c r="AS345" s="82"/>
      <c r="AT345" s="82"/>
      <c r="AU345" s="82"/>
      <c r="AV345" s="82"/>
      <c r="AW345" s="82"/>
      <c r="AX345" s="82"/>
      <c r="AY345" s="82"/>
      <c r="AZ345" s="82"/>
      <c r="BA345" s="82"/>
      <c r="BB345" s="82"/>
      <c r="BC345" s="82"/>
      <c r="BD345" s="82"/>
      <c r="BE345" s="82"/>
      <c r="BF345" s="82"/>
      <c r="BG345" s="82"/>
    </row>
    <row r="346" spans="1:59" x14ac:dyDescent="0.4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  <c r="AB346" s="81"/>
      <c r="AC346" s="81"/>
      <c r="AD346" s="81"/>
      <c r="AE346" s="81"/>
      <c r="AF346" s="81"/>
      <c r="AG346" s="81"/>
      <c r="AH346" s="81"/>
      <c r="AI346" s="81"/>
      <c r="AJ346" s="81"/>
      <c r="AK346" s="81"/>
      <c r="AL346" s="81"/>
      <c r="AM346" s="82"/>
      <c r="AN346" s="82"/>
      <c r="AO346" s="82"/>
      <c r="AP346" s="82"/>
      <c r="AQ346" s="82"/>
      <c r="AR346" s="82"/>
      <c r="AS346" s="82"/>
      <c r="AT346" s="82"/>
      <c r="AU346" s="82"/>
      <c r="AV346" s="82"/>
      <c r="AW346" s="82"/>
      <c r="AX346" s="82"/>
      <c r="AY346" s="82"/>
      <c r="AZ346" s="82"/>
      <c r="BA346" s="82"/>
      <c r="BB346" s="82"/>
      <c r="BC346" s="82"/>
      <c r="BD346" s="82"/>
      <c r="BE346" s="82"/>
      <c r="BF346" s="82"/>
      <c r="BG346" s="82"/>
    </row>
    <row r="347" spans="1:59" x14ac:dyDescent="0.4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  <c r="AB347" s="81"/>
      <c r="AC347" s="81"/>
      <c r="AD347" s="81"/>
      <c r="AE347" s="81"/>
      <c r="AF347" s="81"/>
      <c r="AG347" s="81"/>
      <c r="AH347" s="81"/>
      <c r="AI347" s="81"/>
      <c r="AJ347" s="81"/>
      <c r="AK347" s="81"/>
      <c r="AL347" s="81"/>
      <c r="AM347" s="82"/>
      <c r="AN347" s="82"/>
      <c r="AO347" s="82"/>
      <c r="AP347" s="82"/>
      <c r="AQ347" s="82"/>
      <c r="AR347" s="82"/>
      <c r="AS347" s="82"/>
      <c r="AT347" s="82"/>
      <c r="AU347" s="82"/>
      <c r="AV347" s="82"/>
      <c r="AW347" s="82"/>
      <c r="AX347" s="82"/>
      <c r="AY347" s="82"/>
      <c r="AZ347" s="82"/>
      <c r="BA347" s="82"/>
      <c r="BB347" s="82"/>
      <c r="BC347" s="82"/>
      <c r="BD347" s="82"/>
      <c r="BE347" s="82"/>
      <c r="BF347" s="82"/>
      <c r="BG347" s="82"/>
    </row>
    <row r="348" spans="1:59" x14ac:dyDescent="0.4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  <c r="AB348" s="81"/>
      <c r="AC348" s="81"/>
      <c r="AD348" s="81"/>
      <c r="AE348" s="81"/>
      <c r="AF348" s="81"/>
      <c r="AG348" s="81"/>
      <c r="AH348" s="81"/>
      <c r="AI348" s="81"/>
      <c r="AJ348" s="81"/>
      <c r="AK348" s="81"/>
      <c r="AL348" s="81"/>
      <c r="AM348" s="82"/>
      <c r="AN348" s="82"/>
      <c r="AO348" s="82"/>
      <c r="AP348" s="82"/>
      <c r="AQ348" s="82"/>
      <c r="AR348" s="82"/>
      <c r="AS348" s="82"/>
      <c r="AT348" s="82"/>
      <c r="AU348" s="82"/>
      <c r="AV348" s="82"/>
      <c r="AW348" s="82"/>
      <c r="AX348" s="82"/>
      <c r="AY348" s="82"/>
      <c r="AZ348" s="82"/>
      <c r="BA348" s="82"/>
      <c r="BB348" s="82"/>
      <c r="BC348" s="82"/>
      <c r="BD348" s="82"/>
      <c r="BE348" s="82"/>
      <c r="BF348" s="82"/>
      <c r="BG348" s="82"/>
    </row>
    <row r="349" spans="1:59" x14ac:dyDescent="0.4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  <c r="AB349" s="81"/>
      <c r="AC349" s="81"/>
      <c r="AD349" s="81"/>
      <c r="AE349" s="81"/>
      <c r="AF349" s="81"/>
      <c r="AG349" s="81"/>
      <c r="AH349" s="81"/>
      <c r="AI349" s="81"/>
      <c r="AJ349" s="81"/>
      <c r="AK349" s="81"/>
      <c r="AL349" s="81"/>
      <c r="AM349" s="82"/>
      <c r="AN349" s="82"/>
      <c r="AO349" s="82"/>
      <c r="AP349" s="82"/>
      <c r="AQ349" s="82"/>
      <c r="AR349" s="82"/>
      <c r="AS349" s="82"/>
      <c r="AT349" s="82"/>
      <c r="AU349" s="82"/>
      <c r="AV349" s="82"/>
      <c r="AW349" s="82"/>
      <c r="AX349" s="82"/>
      <c r="AY349" s="82"/>
      <c r="AZ349" s="82"/>
      <c r="BA349" s="82"/>
      <c r="BB349" s="82"/>
      <c r="BC349" s="82"/>
      <c r="BD349" s="82"/>
      <c r="BE349" s="82"/>
      <c r="BF349" s="82"/>
      <c r="BG349" s="82"/>
    </row>
    <row r="350" spans="1:59" x14ac:dyDescent="0.4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  <c r="AB350" s="81"/>
      <c r="AC350" s="81"/>
      <c r="AD350" s="81"/>
      <c r="AE350" s="81"/>
      <c r="AF350" s="81"/>
      <c r="AG350" s="81"/>
      <c r="AH350" s="81"/>
      <c r="AI350" s="81"/>
      <c r="AJ350" s="81"/>
      <c r="AK350" s="81"/>
      <c r="AL350" s="81"/>
      <c r="AM350" s="82"/>
      <c r="AN350" s="82"/>
      <c r="AO350" s="82"/>
      <c r="AP350" s="82"/>
      <c r="AQ350" s="82"/>
      <c r="AR350" s="82"/>
      <c r="AS350" s="82"/>
      <c r="AT350" s="82"/>
      <c r="AU350" s="82"/>
      <c r="AV350" s="82"/>
      <c r="AW350" s="82"/>
      <c r="AX350" s="82"/>
      <c r="AY350" s="82"/>
      <c r="AZ350" s="82"/>
      <c r="BA350" s="82"/>
      <c r="BB350" s="82"/>
      <c r="BC350" s="82"/>
      <c r="BD350" s="82"/>
      <c r="BE350" s="82"/>
      <c r="BF350" s="82"/>
      <c r="BG350" s="82"/>
    </row>
    <row r="351" spans="1:59" x14ac:dyDescent="0.4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  <c r="AB351" s="81"/>
      <c r="AC351" s="81"/>
      <c r="AD351" s="81"/>
      <c r="AE351" s="81"/>
      <c r="AF351" s="81"/>
      <c r="AG351" s="81"/>
      <c r="AH351" s="81"/>
      <c r="AI351" s="81"/>
      <c r="AJ351" s="81"/>
      <c r="AK351" s="81"/>
      <c r="AL351" s="81"/>
      <c r="AM351" s="82"/>
      <c r="AN351" s="82"/>
      <c r="AO351" s="82"/>
      <c r="AP351" s="82"/>
      <c r="AQ351" s="82"/>
      <c r="AR351" s="82"/>
      <c r="AS351" s="82"/>
      <c r="AT351" s="82"/>
      <c r="AU351" s="82"/>
      <c r="AV351" s="82"/>
      <c r="AW351" s="82"/>
      <c r="AX351" s="82"/>
      <c r="AY351" s="82"/>
      <c r="AZ351" s="82"/>
      <c r="BA351" s="82"/>
      <c r="BB351" s="82"/>
      <c r="BC351" s="82"/>
      <c r="BD351" s="82"/>
      <c r="BE351" s="82"/>
      <c r="BF351" s="82"/>
      <c r="BG351" s="82"/>
    </row>
    <row r="352" spans="1:59" x14ac:dyDescent="0.4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  <c r="AB352" s="81"/>
      <c r="AC352" s="81"/>
      <c r="AD352" s="81"/>
      <c r="AE352" s="81"/>
      <c r="AF352" s="81"/>
      <c r="AG352" s="81"/>
      <c r="AH352" s="81"/>
      <c r="AI352" s="81"/>
      <c r="AJ352" s="81"/>
      <c r="AK352" s="81"/>
      <c r="AL352" s="81"/>
      <c r="AM352" s="82"/>
      <c r="AN352" s="82"/>
      <c r="AO352" s="82"/>
      <c r="AP352" s="82"/>
      <c r="AQ352" s="82"/>
      <c r="AR352" s="82"/>
      <c r="AS352" s="82"/>
      <c r="AT352" s="82"/>
      <c r="AU352" s="82"/>
      <c r="AV352" s="82"/>
      <c r="AW352" s="82"/>
      <c r="AX352" s="82"/>
      <c r="AY352" s="82"/>
      <c r="AZ352" s="82"/>
      <c r="BA352" s="82"/>
      <c r="BB352" s="82"/>
      <c r="BC352" s="82"/>
      <c r="BD352" s="82"/>
      <c r="BE352" s="82"/>
      <c r="BF352" s="82"/>
      <c r="BG352" s="82"/>
    </row>
    <row r="353" spans="1:59" x14ac:dyDescent="0.4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  <c r="AB353" s="81"/>
      <c r="AC353" s="81"/>
      <c r="AD353" s="81"/>
      <c r="AE353" s="81"/>
      <c r="AF353" s="81"/>
      <c r="AG353" s="81"/>
      <c r="AH353" s="81"/>
      <c r="AI353" s="81"/>
      <c r="AJ353" s="81"/>
      <c r="AK353" s="81"/>
      <c r="AL353" s="81"/>
      <c r="AM353" s="82"/>
      <c r="AN353" s="82"/>
      <c r="AO353" s="82"/>
      <c r="AP353" s="82"/>
      <c r="AQ353" s="82"/>
      <c r="AR353" s="82"/>
      <c r="AS353" s="82"/>
      <c r="AT353" s="82"/>
      <c r="AU353" s="82"/>
      <c r="AV353" s="82"/>
      <c r="AW353" s="82"/>
      <c r="AX353" s="82"/>
      <c r="AY353" s="82"/>
      <c r="AZ353" s="82"/>
      <c r="BA353" s="82"/>
      <c r="BB353" s="82"/>
      <c r="BC353" s="82"/>
      <c r="BD353" s="82"/>
      <c r="BE353" s="82"/>
      <c r="BF353" s="82"/>
      <c r="BG353" s="82"/>
    </row>
    <row r="354" spans="1:59" x14ac:dyDescent="0.4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  <c r="AB354" s="81"/>
      <c r="AC354" s="81"/>
      <c r="AD354" s="81"/>
      <c r="AE354" s="81"/>
      <c r="AF354" s="81"/>
      <c r="AG354" s="81"/>
      <c r="AH354" s="81"/>
      <c r="AI354" s="81"/>
      <c r="AJ354" s="81"/>
      <c r="AK354" s="81"/>
      <c r="AL354" s="81"/>
      <c r="AM354" s="82"/>
      <c r="AN354" s="82"/>
      <c r="AO354" s="82"/>
      <c r="AP354" s="82"/>
      <c r="AQ354" s="82"/>
      <c r="AR354" s="82"/>
      <c r="AS354" s="82"/>
      <c r="AT354" s="82"/>
      <c r="AU354" s="82"/>
      <c r="AV354" s="82"/>
      <c r="AW354" s="82"/>
      <c r="AX354" s="82"/>
      <c r="AY354" s="82"/>
      <c r="AZ354" s="82"/>
      <c r="BA354" s="82"/>
      <c r="BB354" s="82"/>
      <c r="BC354" s="82"/>
      <c r="BD354" s="82"/>
      <c r="BE354" s="82"/>
      <c r="BF354" s="82"/>
      <c r="BG354" s="82"/>
    </row>
    <row r="355" spans="1:59" x14ac:dyDescent="0.4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  <c r="AB355" s="81"/>
      <c r="AC355" s="81"/>
      <c r="AD355" s="81"/>
      <c r="AE355" s="81"/>
      <c r="AF355" s="81"/>
      <c r="AG355" s="81"/>
      <c r="AH355" s="81"/>
      <c r="AI355" s="81"/>
      <c r="AJ355" s="81"/>
      <c r="AK355" s="81"/>
      <c r="AL355" s="81"/>
      <c r="AM355" s="82"/>
      <c r="AN355" s="82"/>
      <c r="AO355" s="82"/>
      <c r="AP355" s="82"/>
      <c r="AQ355" s="82"/>
      <c r="AR355" s="82"/>
      <c r="AS355" s="82"/>
      <c r="AT355" s="82"/>
      <c r="AU355" s="82"/>
      <c r="AV355" s="82"/>
      <c r="AW355" s="82"/>
      <c r="AX355" s="82"/>
      <c r="AY355" s="82"/>
      <c r="AZ355" s="82"/>
      <c r="BA355" s="82"/>
      <c r="BB355" s="82"/>
      <c r="BC355" s="82"/>
      <c r="BD355" s="82"/>
      <c r="BE355" s="82"/>
      <c r="BF355" s="82"/>
      <c r="BG355" s="82"/>
    </row>
    <row r="356" spans="1:59" x14ac:dyDescent="0.4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  <c r="AB356" s="81"/>
      <c r="AC356" s="81"/>
      <c r="AD356" s="81"/>
      <c r="AE356" s="81"/>
      <c r="AF356" s="81"/>
      <c r="AG356" s="81"/>
      <c r="AH356" s="81"/>
      <c r="AI356" s="81"/>
      <c r="AJ356" s="81"/>
      <c r="AK356" s="81"/>
      <c r="AL356" s="81"/>
      <c r="AM356" s="82"/>
      <c r="AN356" s="82"/>
      <c r="AO356" s="82"/>
      <c r="AP356" s="82"/>
      <c r="AQ356" s="82"/>
      <c r="AR356" s="82"/>
      <c r="AS356" s="82"/>
      <c r="AT356" s="82"/>
      <c r="AU356" s="82"/>
      <c r="AV356" s="82"/>
      <c r="AW356" s="82"/>
      <c r="AX356" s="82"/>
      <c r="AY356" s="82"/>
      <c r="AZ356" s="82"/>
      <c r="BA356" s="82"/>
      <c r="BB356" s="82"/>
      <c r="BC356" s="82"/>
      <c r="BD356" s="82"/>
      <c r="BE356" s="82"/>
      <c r="BF356" s="82"/>
      <c r="BG356" s="82"/>
    </row>
    <row r="357" spans="1:59" x14ac:dyDescent="0.4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  <c r="AB357" s="81"/>
      <c r="AC357" s="81"/>
      <c r="AD357" s="81"/>
      <c r="AE357" s="81"/>
      <c r="AF357" s="81"/>
      <c r="AG357" s="81"/>
      <c r="AH357" s="81"/>
      <c r="AI357" s="81"/>
      <c r="AJ357" s="81"/>
      <c r="AK357" s="81"/>
      <c r="AL357" s="81"/>
      <c r="AM357" s="82"/>
      <c r="AN357" s="82"/>
      <c r="AO357" s="82"/>
      <c r="AP357" s="82"/>
      <c r="AQ357" s="82"/>
      <c r="AR357" s="82"/>
      <c r="AS357" s="82"/>
      <c r="AT357" s="82"/>
      <c r="AU357" s="82"/>
      <c r="AV357" s="82"/>
      <c r="AW357" s="82"/>
      <c r="AX357" s="82"/>
      <c r="AY357" s="82"/>
      <c r="AZ357" s="82"/>
      <c r="BA357" s="82"/>
      <c r="BB357" s="82"/>
      <c r="BC357" s="82"/>
      <c r="BD357" s="82"/>
      <c r="BE357" s="82"/>
      <c r="BF357" s="82"/>
      <c r="BG357" s="82"/>
    </row>
    <row r="358" spans="1:59" x14ac:dyDescent="0.4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  <c r="AB358" s="81"/>
      <c r="AC358" s="81"/>
      <c r="AD358" s="81"/>
      <c r="AE358" s="81"/>
      <c r="AF358" s="81"/>
      <c r="AG358" s="81"/>
      <c r="AH358" s="81"/>
      <c r="AI358" s="81"/>
      <c r="AJ358" s="81"/>
      <c r="AK358" s="81"/>
      <c r="AL358" s="81"/>
      <c r="AM358" s="82"/>
      <c r="AN358" s="82"/>
      <c r="AO358" s="82"/>
      <c r="AP358" s="82"/>
      <c r="AQ358" s="82"/>
      <c r="AR358" s="82"/>
      <c r="AS358" s="82"/>
      <c r="AT358" s="82"/>
      <c r="AU358" s="82"/>
      <c r="AV358" s="82"/>
      <c r="AW358" s="82"/>
      <c r="AX358" s="82"/>
      <c r="AY358" s="82"/>
      <c r="AZ358" s="82"/>
      <c r="BA358" s="82"/>
      <c r="BB358" s="82"/>
      <c r="BC358" s="82"/>
      <c r="BD358" s="82"/>
      <c r="BE358" s="82"/>
      <c r="BF358" s="82"/>
      <c r="BG358" s="82"/>
    </row>
    <row r="359" spans="1:59" x14ac:dyDescent="0.4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  <c r="AB359" s="81"/>
      <c r="AC359" s="81"/>
      <c r="AD359" s="81"/>
      <c r="AE359" s="81"/>
      <c r="AF359" s="81"/>
      <c r="AG359" s="81"/>
      <c r="AH359" s="81"/>
      <c r="AI359" s="81"/>
      <c r="AJ359" s="81"/>
      <c r="AK359" s="81"/>
      <c r="AL359" s="81"/>
      <c r="AM359" s="82"/>
      <c r="AN359" s="82"/>
      <c r="AO359" s="82"/>
      <c r="AP359" s="82"/>
      <c r="AQ359" s="82"/>
      <c r="AR359" s="82"/>
      <c r="AS359" s="82"/>
      <c r="AT359" s="82"/>
      <c r="AU359" s="82"/>
      <c r="AV359" s="82"/>
      <c r="AW359" s="82"/>
      <c r="AX359" s="82"/>
      <c r="AY359" s="82"/>
      <c r="AZ359" s="82"/>
      <c r="BA359" s="82"/>
      <c r="BB359" s="82"/>
      <c r="BC359" s="82"/>
      <c r="BD359" s="82"/>
      <c r="BE359" s="82"/>
      <c r="BF359" s="82"/>
      <c r="BG359" s="82"/>
    </row>
    <row r="360" spans="1:59" x14ac:dyDescent="0.4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  <c r="AB360" s="81"/>
      <c r="AC360" s="81"/>
      <c r="AD360" s="81"/>
      <c r="AE360" s="81"/>
      <c r="AF360" s="81"/>
      <c r="AG360" s="81"/>
      <c r="AH360" s="81"/>
      <c r="AI360" s="81"/>
      <c r="AJ360" s="81"/>
      <c r="AK360" s="81"/>
      <c r="AL360" s="81"/>
      <c r="AM360" s="82"/>
      <c r="AN360" s="82"/>
      <c r="AO360" s="82"/>
      <c r="AP360" s="82"/>
      <c r="AQ360" s="82"/>
      <c r="AR360" s="82"/>
      <c r="AS360" s="82"/>
      <c r="AT360" s="82"/>
      <c r="AU360" s="82"/>
      <c r="AV360" s="82"/>
      <c r="AW360" s="82"/>
      <c r="AX360" s="82"/>
      <c r="AY360" s="82"/>
      <c r="AZ360" s="82"/>
      <c r="BA360" s="82"/>
      <c r="BB360" s="82"/>
      <c r="BC360" s="82"/>
      <c r="BD360" s="82"/>
      <c r="BE360" s="82"/>
      <c r="BF360" s="82"/>
      <c r="BG360" s="82"/>
    </row>
    <row r="361" spans="1:59" x14ac:dyDescent="0.4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  <c r="AB361" s="81"/>
      <c r="AC361" s="81"/>
      <c r="AD361" s="81"/>
      <c r="AE361" s="81"/>
      <c r="AF361" s="81"/>
      <c r="AG361" s="81"/>
      <c r="AH361" s="81"/>
      <c r="AI361" s="81"/>
      <c r="AJ361" s="81"/>
      <c r="AK361" s="81"/>
      <c r="AL361" s="81"/>
      <c r="AM361" s="82"/>
      <c r="AN361" s="82"/>
      <c r="AO361" s="82"/>
      <c r="AP361" s="82"/>
      <c r="AQ361" s="82"/>
      <c r="AR361" s="82"/>
      <c r="AS361" s="82"/>
      <c r="AT361" s="82"/>
      <c r="AU361" s="82"/>
      <c r="AV361" s="82"/>
      <c r="AW361" s="82"/>
      <c r="AX361" s="82"/>
      <c r="AY361" s="82"/>
      <c r="AZ361" s="82"/>
      <c r="BA361" s="82"/>
      <c r="BB361" s="82"/>
      <c r="BC361" s="82"/>
      <c r="BD361" s="82"/>
      <c r="BE361" s="82"/>
      <c r="BF361" s="82"/>
      <c r="BG361" s="82"/>
    </row>
    <row r="362" spans="1:59" x14ac:dyDescent="0.4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  <c r="AB362" s="81"/>
      <c r="AC362" s="81"/>
      <c r="AD362" s="81"/>
      <c r="AE362" s="81"/>
      <c r="AF362" s="81"/>
      <c r="AG362" s="81"/>
      <c r="AH362" s="81"/>
      <c r="AI362" s="81"/>
      <c r="AJ362" s="81"/>
      <c r="AK362" s="81"/>
      <c r="AL362" s="81"/>
      <c r="AM362" s="82"/>
      <c r="AN362" s="82"/>
      <c r="AO362" s="82"/>
      <c r="AP362" s="82"/>
      <c r="AQ362" s="82"/>
      <c r="AR362" s="82"/>
      <c r="AS362" s="82"/>
      <c r="AT362" s="82"/>
      <c r="AU362" s="82"/>
      <c r="AV362" s="82"/>
      <c r="AW362" s="82"/>
      <c r="AX362" s="82"/>
      <c r="AY362" s="82"/>
      <c r="AZ362" s="82"/>
      <c r="BA362" s="82"/>
      <c r="BB362" s="82"/>
      <c r="BC362" s="82"/>
      <c r="BD362" s="82"/>
      <c r="BE362" s="82"/>
      <c r="BF362" s="82"/>
      <c r="BG362" s="82"/>
    </row>
    <row r="363" spans="1:59" x14ac:dyDescent="0.4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  <c r="AB363" s="81"/>
      <c r="AC363" s="81"/>
      <c r="AD363" s="81"/>
      <c r="AE363" s="81"/>
      <c r="AF363" s="81"/>
      <c r="AG363" s="81"/>
      <c r="AH363" s="81"/>
      <c r="AI363" s="81"/>
      <c r="AJ363" s="81"/>
      <c r="AK363" s="81"/>
      <c r="AL363" s="81"/>
      <c r="AM363" s="82"/>
      <c r="AN363" s="82"/>
      <c r="AO363" s="82"/>
      <c r="AP363" s="82"/>
      <c r="AQ363" s="82"/>
      <c r="AR363" s="82"/>
      <c r="AS363" s="82"/>
      <c r="AT363" s="82"/>
      <c r="AU363" s="82"/>
      <c r="AV363" s="82"/>
      <c r="AW363" s="82"/>
      <c r="AX363" s="82"/>
      <c r="AY363" s="82"/>
      <c r="AZ363" s="82"/>
      <c r="BA363" s="82"/>
      <c r="BB363" s="82"/>
      <c r="BC363" s="82"/>
      <c r="BD363" s="82"/>
      <c r="BE363" s="82"/>
      <c r="BF363" s="82"/>
      <c r="BG363" s="82"/>
    </row>
    <row r="364" spans="1:59" x14ac:dyDescent="0.4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  <c r="AB364" s="81"/>
      <c r="AC364" s="81"/>
      <c r="AD364" s="81"/>
      <c r="AE364" s="81"/>
      <c r="AF364" s="81"/>
      <c r="AG364" s="81"/>
      <c r="AH364" s="81"/>
      <c r="AI364" s="81"/>
      <c r="AJ364" s="81"/>
      <c r="AK364" s="81"/>
      <c r="AL364" s="81"/>
      <c r="AM364" s="82"/>
      <c r="AN364" s="82"/>
      <c r="AO364" s="82"/>
      <c r="AP364" s="82"/>
      <c r="AQ364" s="82"/>
      <c r="AR364" s="82"/>
      <c r="AS364" s="82"/>
      <c r="AT364" s="82"/>
      <c r="AU364" s="82"/>
      <c r="AV364" s="82"/>
      <c r="AW364" s="82"/>
      <c r="AX364" s="82"/>
      <c r="AY364" s="82"/>
      <c r="AZ364" s="82"/>
      <c r="BA364" s="82"/>
      <c r="BB364" s="82"/>
      <c r="BC364" s="82"/>
      <c r="BD364" s="82"/>
      <c r="BE364" s="82"/>
      <c r="BF364" s="82"/>
      <c r="BG364" s="82"/>
    </row>
    <row r="365" spans="1:59" x14ac:dyDescent="0.4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  <c r="AB365" s="81"/>
      <c r="AC365" s="81"/>
      <c r="AD365" s="81"/>
      <c r="AE365" s="81"/>
      <c r="AF365" s="81"/>
      <c r="AG365" s="81"/>
      <c r="AH365" s="81"/>
      <c r="AI365" s="81"/>
      <c r="AJ365" s="81"/>
      <c r="AK365" s="81"/>
      <c r="AL365" s="81"/>
      <c r="AM365" s="82"/>
      <c r="AN365" s="82"/>
      <c r="AO365" s="82"/>
      <c r="AP365" s="82"/>
      <c r="AQ365" s="82"/>
      <c r="AR365" s="82"/>
      <c r="AS365" s="82"/>
      <c r="AT365" s="82"/>
      <c r="AU365" s="82"/>
      <c r="AV365" s="82"/>
      <c r="AW365" s="82"/>
      <c r="AX365" s="82"/>
      <c r="AY365" s="82"/>
      <c r="AZ365" s="82"/>
      <c r="BA365" s="82"/>
      <c r="BB365" s="82"/>
      <c r="BC365" s="82"/>
      <c r="BD365" s="82"/>
      <c r="BE365" s="82"/>
      <c r="BF365" s="82"/>
      <c r="BG365" s="82"/>
    </row>
    <row r="366" spans="1:59" x14ac:dyDescent="0.4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  <c r="AB366" s="81"/>
      <c r="AC366" s="81"/>
      <c r="AD366" s="81"/>
      <c r="AE366" s="81"/>
      <c r="AF366" s="81"/>
      <c r="AG366" s="81"/>
      <c r="AH366" s="81"/>
      <c r="AI366" s="81"/>
      <c r="AJ366" s="81"/>
      <c r="AK366" s="81"/>
      <c r="AL366" s="81"/>
      <c r="AM366" s="82"/>
      <c r="AN366" s="82"/>
      <c r="AO366" s="82"/>
      <c r="AP366" s="82"/>
      <c r="AQ366" s="82"/>
      <c r="AR366" s="82"/>
      <c r="AS366" s="82"/>
      <c r="AT366" s="82"/>
      <c r="AU366" s="82"/>
      <c r="AV366" s="82"/>
      <c r="AW366" s="82"/>
      <c r="AX366" s="82"/>
      <c r="AY366" s="82"/>
      <c r="AZ366" s="82"/>
      <c r="BA366" s="82"/>
      <c r="BB366" s="82"/>
      <c r="BC366" s="82"/>
      <c r="BD366" s="82"/>
      <c r="BE366" s="82"/>
      <c r="BF366" s="82"/>
      <c r="BG366" s="82"/>
    </row>
    <row r="367" spans="1:59" x14ac:dyDescent="0.4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  <c r="AB367" s="81"/>
      <c r="AC367" s="81"/>
      <c r="AD367" s="81"/>
      <c r="AE367" s="81"/>
      <c r="AF367" s="81"/>
      <c r="AG367" s="81"/>
      <c r="AH367" s="81"/>
      <c r="AI367" s="81"/>
      <c r="AJ367" s="81"/>
      <c r="AK367" s="81"/>
      <c r="AL367" s="81"/>
      <c r="AM367" s="82"/>
      <c r="AN367" s="82"/>
      <c r="AO367" s="82"/>
      <c r="AP367" s="82"/>
      <c r="AQ367" s="82"/>
      <c r="AR367" s="82"/>
      <c r="AS367" s="82"/>
      <c r="AT367" s="82"/>
      <c r="AU367" s="82"/>
      <c r="AV367" s="82"/>
      <c r="AW367" s="82"/>
      <c r="AX367" s="82"/>
      <c r="AY367" s="82"/>
      <c r="AZ367" s="82"/>
      <c r="BA367" s="82"/>
      <c r="BB367" s="82"/>
      <c r="BC367" s="82"/>
      <c r="BD367" s="82"/>
      <c r="BE367" s="82"/>
      <c r="BF367" s="82"/>
      <c r="BG367" s="82"/>
    </row>
    <row r="368" spans="1:59" x14ac:dyDescent="0.4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  <c r="AB368" s="81"/>
      <c r="AC368" s="81"/>
      <c r="AD368" s="81"/>
      <c r="AE368" s="81"/>
      <c r="AF368" s="81"/>
      <c r="AG368" s="81"/>
      <c r="AH368" s="81"/>
      <c r="AI368" s="81"/>
      <c r="AJ368" s="81"/>
      <c r="AK368" s="81"/>
      <c r="AL368" s="81"/>
      <c r="AM368" s="82"/>
      <c r="AN368" s="82"/>
      <c r="AO368" s="82"/>
      <c r="AP368" s="82"/>
      <c r="AQ368" s="82"/>
      <c r="AR368" s="82"/>
      <c r="AS368" s="82"/>
      <c r="AT368" s="82"/>
      <c r="AU368" s="82"/>
      <c r="AV368" s="82"/>
      <c r="AW368" s="82"/>
      <c r="AX368" s="82"/>
      <c r="AY368" s="82"/>
      <c r="AZ368" s="82"/>
      <c r="BA368" s="82"/>
      <c r="BB368" s="82"/>
      <c r="BC368" s="82"/>
      <c r="BD368" s="82"/>
      <c r="BE368" s="82"/>
      <c r="BF368" s="82"/>
      <c r="BG368" s="82"/>
    </row>
    <row r="369" spans="1:59" x14ac:dyDescent="0.4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  <c r="AB369" s="81"/>
      <c r="AC369" s="81"/>
      <c r="AD369" s="81"/>
      <c r="AE369" s="81"/>
      <c r="AF369" s="81"/>
      <c r="AG369" s="81"/>
      <c r="AH369" s="81"/>
      <c r="AI369" s="81"/>
      <c r="AJ369" s="81"/>
      <c r="AK369" s="81"/>
      <c r="AL369" s="81"/>
      <c r="AM369" s="82"/>
      <c r="AN369" s="82"/>
      <c r="AO369" s="82"/>
      <c r="AP369" s="82"/>
      <c r="AQ369" s="82"/>
      <c r="AR369" s="82"/>
      <c r="AS369" s="82"/>
      <c r="AT369" s="82"/>
      <c r="AU369" s="82"/>
      <c r="AV369" s="82"/>
      <c r="AW369" s="82"/>
      <c r="AX369" s="82"/>
      <c r="AY369" s="82"/>
      <c r="AZ369" s="82"/>
      <c r="BA369" s="82"/>
      <c r="BB369" s="82"/>
      <c r="BC369" s="82"/>
      <c r="BD369" s="82"/>
      <c r="BE369" s="82"/>
      <c r="BF369" s="82"/>
      <c r="BG369" s="82"/>
    </row>
    <row r="370" spans="1:59" x14ac:dyDescent="0.4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  <c r="AB370" s="81"/>
      <c r="AC370" s="81"/>
      <c r="AD370" s="81"/>
      <c r="AE370" s="81"/>
      <c r="AF370" s="81"/>
      <c r="AG370" s="81"/>
      <c r="AH370" s="81"/>
      <c r="AI370" s="81"/>
      <c r="AJ370" s="81"/>
      <c r="AK370" s="81"/>
      <c r="AL370" s="81"/>
      <c r="AM370" s="82"/>
      <c r="AN370" s="82"/>
      <c r="AO370" s="82"/>
      <c r="AP370" s="82"/>
      <c r="AQ370" s="82"/>
      <c r="AR370" s="82"/>
      <c r="AS370" s="82"/>
      <c r="AT370" s="82"/>
      <c r="AU370" s="82"/>
      <c r="AV370" s="82"/>
      <c r="AW370" s="82"/>
      <c r="AX370" s="82"/>
      <c r="AY370" s="82"/>
      <c r="AZ370" s="82"/>
      <c r="BA370" s="82"/>
      <c r="BB370" s="82"/>
      <c r="BC370" s="82"/>
      <c r="BD370" s="82"/>
      <c r="BE370" s="82"/>
      <c r="BF370" s="82"/>
      <c r="BG370" s="82"/>
    </row>
    <row r="371" spans="1:59" x14ac:dyDescent="0.4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  <c r="AB371" s="81"/>
      <c r="AC371" s="81"/>
      <c r="AD371" s="81"/>
      <c r="AE371" s="81"/>
      <c r="AF371" s="81"/>
      <c r="AG371" s="81"/>
      <c r="AH371" s="81"/>
      <c r="AI371" s="81"/>
      <c r="AJ371" s="81"/>
      <c r="AK371" s="81"/>
      <c r="AL371" s="81"/>
      <c r="AM371" s="82"/>
      <c r="AN371" s="82"/>
      <c r="AO371" s="82"/>
      <c r="AP371" s="82"/>
      <c r="AQ371" s="82"/>
      <c r="AR371" s="82"/>
      <c r="AS371" s="82"/>
      <c r="AT371" s="82"/>
      <c r="AU371" s="82"/>
      <c r="AV371" s="82"/>
      <c r="AW371" s="82"/>
      <c r="AX371" s="82"/>
      <c r="AY371" s="82"/>
      <c r="AZ371" s="82"/>
      <c r="BA371" s="82"/>
      <c r="BB371" s="82"/>
      <c r="BC371" s="82"/>
      <c r="BD371" s="82"/>
      <c r="BE371" s="82"/>
      <c r="BF371" s="82"/>
      <c r="BG371" s="82"/>
    </row>
    <row r="372" spans="1:59" x14ac:dyDescent="0.4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  <c r="AB372" s="81"/>
      <c r="AC372" s="81"/>
      <c r="AD372" s="81"/>
      <c r="AE372" s="81"/>
      <c r="AF372" s="81"/>
      <c r="AG372" s="81"/>
      <c r="AH372" s="81"/>
      <c r="AI372" s="81"/>
      <c r="AJ372" s="81"/>
      <c r="AK372" s="81"/>
      <c r="AL372" s="81"/>
      <c r="AM372" s="82"/>
      <c r="AN372" s="82"/>
      <c r="AO372" s="82"/>
      <c r="AP372" s="82"/>
      <c r="AQ372" s="82"/>
      <c r="AR372" s="82"/>
      <c r="AS372" s="82"/>
      <c r="AT372" s="82"/>
      <c r="AU372" s="82"/>
      <c r="AV372" s="82"/>
      <c r="AW372" s="82"/>
      <c r="AX372" s="82"/>
      <c r="AY372" s="82"/>
      <c r="AZ372" s="82"/>
      <c r="BA372" s="82"/>
      <c r="BB372" s="82"/>
      <c r="BC372" s="82"/>
      <c r="BD372" s="82"/>
      <c r="BE372" s="82"/>
      <c r="BF372" s="82"/>
      <c r="BG372" s="82"/>
    </row>
    <row r="373" spans="1:59" x14ac:dyDescent="0.4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  <c r="AB373" s="81"/>
      <c r="AC373" s="81"/>
      <c r="AD373" s="81"/>
      <c r="AE373" s="81"/>
      <c r="AF373" s="81"/>
      <c r="AG373" s="81"/>
      <c r="AH373" s="81"/>
      <c r="AI373" s="81"/>
      <c r="AJ373" s="81"/>
      <c r="AK373" s="81"/>
      <c r="AL373" s="81"/>
      <c r="AM373" s="82"/>
      <c r="AN373" s="82"/>
      <c r="AO373" s="82"/>
      <c r="AP373" s="82"/>
      <c r="AQ373" s="82"/>
      <c r="AR373" s="82"/>
      <c r="AS373" s="82"/>
      <c r="AT373" s="82"/>
      <c r="AU373" s="82"/>
      <c r="AV373" s="82"/>
      <c r="AW373" s="82"/>
      <c r="AX373" s="82"/>
      <c r="AY373" s="82"/>
      <c r="AZ373" s="82"/>
      <c r="BA373" s="82"/>
      <c r="BB373" s="82"/>
      <c r="BC373" s="82"/>
      <c r="BD373" s="82"/>
      <c r="BE373" s="82"/>
      <c r="BF373" s="82"/>
      <c r="BG373" s="82"/>
    </row>
    <row r="374" spans="1:59" x14ac:dyDescent="0.4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  <c r="AB374" s="81"/>
      <c r="AC374" s="81"/>
      <c r="AD374" s="81"/>
      <c r="AE374" s="81"/>
      <c r="AF374" s="81"/>
      <c r="AG374" s="81"/>
      <c r="AH374" s="81"/>
      <c r="AI374" s="81"/>
      <c r="AJ374" s="81"/>
      <c r="AK374" s="81"/>
      <c r="AL374" s="81"/>
      <c r="AM374" s="82"/>
      <c r="AN374" s="82"/>
      <c r="AO374" s="82"/>
      <c r="AP374" s="82"/>
      <c r="AQ374" s="82"/>
      <c r="AR374" s="82"/>
      <c r="AS374" s="82"/>
      <c r="AT374" s="82"/>
      <c r="AU374" s="82"/>
      <c r="AV374" s="82"/>
      <c r="AW374" s="82"/>
      <c r="AX374" s="82"/>
      <c r="AY374" s="82"/>
      <c r="AZ374" s="82"/>
      <c r="BA374" s="82"/>
      <c r="BB374" s="82"/>
      <c r="BC374" s="82"/>
      <c r="BD374" s="82"/>
      <c r="BE374" s="82"/>
      <c r="BF374" s="82"/>
      <c r="BG374" s="82"/>
    </row>
    <row r="375" spans="1:59" x14ac:dyDescent="0.4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  <c r="AB375" s="81"/>
      <c r="AC375" s="81"/>
      <c r="AD375" s="81"/>
      <c r="AE375" s="81"/>
      <c r="AF375" s="81"/>
      <c r="AG375" s="81"/>
      <c r="AH375" s="81"/>
      <c r="AI375" s="81"/>
      <c r="AJ375" s="81"/>
      <c r="AK375" s="81"/>
      <c r="AL375" s="81"/>
      <c r="AM375" s="82"/>
      <c r="AN375" s="82"/>
      <c r="AO375" s="82"/>
      <c r="AP375" s="82"/>
      <c r="AQ375" s="82"/>
      <c r="AR375" s="82"/>
      <c r="AS375" s="82"/>
      <c r="AT375" s="82"/>
      <c r="AU375" s="82"/>
      <c r="AV375" s="82"/>
      <c r="AW375" s="82"/>
      <c r="AX375" s="82"/>
      <c r="AY375" s="82"/>
      <c r="AZ375" s="82"/>
      <c r="BA375" s="82"/>
      <c r="BB375" s="82"/>
      <c r="BC375" s="82"/>
      <c r="BD375" s="82"/>
      <c r="BE375" s="82"/>
      <c r="BF375" s="82"/>
      <c r="BG375" s="82"/>
    </row>
    <row r="376" spans="1:59" x14ac:dyDescent="0.4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  <c r="AB376" s="81"/>
      <c r="AC376" s="81"/>
      <c r="AD376" s="81"/>
      <c r="AE376" s="81"/>
      <c r="AF376" s="81"/>
      <c r="AG376" s="81"/>
      <c r="AH376" s="81"/>
      <c r="AI376" s="81"/>
      <c r="AJ376" s="81"/>
      <c r="AK376" s="81"/>
      <c r="AL376" s="81"/>
      <c r="AM376" s="82"/>
      <c r="AN376" s="82"/>
      <c r="AO376" s="82"/>
      <c r="AP376" s="82"/>
      <c r="AQ376" s="82"/>
      <c r="AR376" s="82"/>
      <c r="AS376" s="82"/>
      <c r="AT376" s="82"/>
      <c r="AU376" s="82"/>
      <c r="AV376" s="82"/>
      <c r="AW376" s="82"/>
      <c r="AX376" s="82"/>
      <c r="AY376" s="82"/>
      <c r="AZ376" s="82"/>
      <c r="BA376" s="82"/>
      <c r="BB376" s="82"/>
      <c r="BC376" s="82"/>
      <c r="BD376" s="82"/>
      <c r="BE376" s="82"/>
      <c r="BF376" s="82"/>
      <c r="BG376" s="82"/>
    </row>
    <row r="377" spans="1:59" x14ac:dyDescent="0.4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  <c r="AB377" s="81"/>
      <c r="AC377" s="81"/>
      <c r="AD377" s="81"/>
      <c r="AE377" s="81"/>
      <c r="AF377" s="81"/>
      <c r="AG377" s="81"/>
      <c r="AH377" s="81"/>
      <c r="AI377" s="81"/>
      <c r="AJ377" s="81"/>
      <c r="AK377" s="81"/>
      <c r="AL377" s="81"/>
      <c r="AM377" s="82"/>
      <c r="AN377" s="82"/>
      <c r="AO377" s="82"/>
      <c r="AP377" s="82"/>
      <c r="AQ377" s="82"/>
      <c r="AR377" s="82"/>
      <c r="AS377" s="82"/>
      <c r="AT377" s="82"/>
      <c r="AU377" s="82"/>
      <c r="AV377" s="82"/>
      <c r="AW377" s="82"/>
      <c r="AX377" s="82"/>
      <c r="AY377" s="82"/>
      <c r="AZ377" s="82"/>
      <c r="BA377" s="82"/>
      <c r="BB377" s="82"/>
      <c r="BC377" s="82"/>
      <c r="BD377" s="82"/>
      <c r="BE377" s="82"/>
      <c r="BF377" s="82"/>
      <c r="BG377" s="82"/>
    </row>
    <row r="378" spans="1:59" x14ac:dyDescent="0.4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  <c r="AB378" s="81"/>
      <c r="AC378" s="81"/>
      <c r="AD378" s="81"/>
      <c r="AE378" s="81"/>
      <c r="AF378" s="81"/>
      <c r="AG378" s="81"/>
      <c r="AH378" s="81"/>
      <c r="AI378" s="81"/>
      <c r="AJ378" s="81"/>
      <c r="AK378" s="81"/>
      <c r="AL378" s="81"/>
      <c r="AM378" s="82"/>
      <c r="AN378" s="82"/>
      <c r="AO378" s="82"/>
      <c r="AP378" s="82"/>
      <c r="AQ378" s="82"/>
      <c r="AR378" s="82"/>
      <c r="AS378" s="82"/>
      <c r="AT378" s="82"/>
      <c r="AU378" s="82"/>
      <c r="AV378" s="82"/>
      <c r="AW378" s="82"/>
      <c r="AX378" s="82"/>
      <c r="AY378" s="82"/>
      <c r="AZ378" s="82"/>
      <c r="BA378" s="82"/>
      <c r="BB378" s="82"/>
      <c r="BC378" s="82"/>
      <c r="BD378" s="82"/>
      <c r="BE378" s="82"/>
      <c r="BF378" s="82"/>
      <c r="BG378" s="82"/>
    </row>
    <row r="379" spans="1:59" x14ac:dyDescent="0.4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  <c r="AB379" s="81"/>
      <c r="AC379" s="81"/>
      <c r="AD379" s="81"/>
      <c r="AE379" s="81"/>
      <c r="AF379" s="81"/>
      <c r="AG379" s="81"/>
      <c r="AH379" s="81"/>
      <c r="AI379" s="81"/>
      <c r="AJ379" s="81"/>
      <c r="AK379" s="81"/>
      <c r="AL379" s="81"/>
      <c r="AM379" s="82"/>
      <c r="AN379" s="82"/>
      <c r="AO379" s="82"/>
      <c r="AP379" s="82"/>
      <c r="AQ379" s="82"/>
      <c r="AR379" s="82"/>
      <c r="AS379" s="82"/>
      <c r="AT379" s="82"/>
      <c r="AU379" s="82"/>
      <c r="AV379" s="82"/>
      <c r="AW379" s="82"/>
      <c r="AX379" s="82"/>
      <c r="AY379" s="82"/>
      <c r="AZ379" s="82"/>
      <c r="BA379" s="82"/>
      <c r="BB379" s="82"/>
      <c r="BC379" s="82"/>
      <c r="BD379" s="82"/>
      <c r="BE379" s="82"/>
      <c r="BF379" s="82"/>
      <c r="BG379" s="82"/>
    </row>
    <row r="380" spans="1:59" x14ac:dyDescent="0.4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  <c r="AB380" s="81"/>
      <c r="AC380" s="81"/>
      <c r="AD380" s="81"/>
      <c r="AE380" s="81"/>
      <c r="AF380" s="81"/>
      <c r="AG380" s="81"/>
      <c r="AH380" s="81"/>
      <c r="AI380" s="81"/>
      <c r="AJ380" s="81"/>
      <c r="AK380" s="81"/>
      <c r="AL380" s="81"/>
      <c r="AM380" s="82"/>
      <c r="AN380" s="82"/>
      <c r="AO380" s="82"/>
      <c r="AP380" s="82"/>
      <c r="AQ380" s="82"/>
      <c r="AR380" s="82"/>
      <c r="AS380" s="82"/>
      <c r="AT380" s="82"/>
      <c r="AU380" s="82"/>
      <c r="AV380" s="82"/>
      <c r="AW380" s="82"/>
      <c r="AX380" s="82"/>
      <c r="AY380" s="82"/>
      <c r="AZ380" s="82"/>
      <c r="BA380" s="82"/>
      <c r="BB380" s="82"/>
      <c r="BC380" s="82"/>
      <c r="BD380" s="82"/>
      <c r="BE380" s="82"/>
      <c r="BF380" s="82"/>
      <c r="BG380" s="82"/>
    </row>
    <row r="381" spans="1:59" x14ac:dyDescent="0.4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  <c r="AB381" s="81"/>
      <c r="AC381" s="81"/>
      <c r="AD381" s="81"/>
      <c r="AE381" s="81"/>
      <c r="AF381" s="81"/>
      <c r="AG381" s="81"/>
      <c r="AH381" s="81"/>
      <c r="AI381" s="81"/>
      <c r="AJ381" s="81"/>
      <c r="AK381" s="81"/>
      <c r="AL381" s="81"/>
      <c r="AM381" s="82"/>
      <c r="AN381" s="82"/>
      <c r="AO381" s="82"/>
      <c r="AP381" s="82"/>
      <c r="AQ381" s="82"/>
      <c r="AR381" s="82"/>
      <c r="AS381" s="82"/>
      <c r="AT381" s="82"/>
      <c r="AU381" s="82"/>
      <c r="AV381" s="82"/>
      <c r="AW381" s="82"/>
      <c r="AX381" s="82"/>
      <c r="AY381" s="82"/>
      <c r="AZ381" s="82"/>
      <c r="BA381" s="82"/>
      <c r="BB381" s="82"/>
      <c r="BC381" s="82"/>
      <c r="BD381" s="82"/>
      <c r="BE381" s="82"/>
      <c r="BF381" s="82"/>
      <c r="BG381" s="82"/>
    </row>
    <row r="382" spans="1:59" x14ac:dyDescent="0.4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  <c r="AB382" s="81"/>
      <c r="AC382" s="81"/>
      <c r="AD382" s="81"/>
      <c r="AE382" s="81"/>
      <c r="AF382" s="81"/>
      <c r="AG382" s="81"/>
      <c r="AH382" s="81"/>
      <c r="AI382" s="81"/>
      <c r="AJ382" s="81"/>
      <c r="AK382" s="81"/>
      <c r="AL382" s="81"/>
      <c r="AM382" s="82"/>
      <c r="AN382" s="82"/>
      <c r="AO382" s="82"/>
      <c r="AP382" s="82"/>
      <c r="AQ382" s="82"/>
      <c r="AR382" s="82"/>
      <c r="AS382" s="82"/>
      <c r="AT382" s="82"/>
      <c r="AU382" s="82"/>
      <c r="AV382" s="82"/>
      <c r="AW382" s="82"/>
      <c r="AX382" s="82"/>
      <c r="AY382" s="82"/>
      <c r="AZ382" s="82"/>
      <c r="BA382" s="82"/>
      <c r="BB382" s="82"/>
      <c r="BC382" s="82"/>
      <c r="BD382" s="82"/>
      <c r="BE382" s="82"/>
      <c r="BF382" s="82"/>
      <c r="BG382" s="82"/>
    </row>
    <row r="383" spans="1:59" x14ac:dyDescent="0.4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  <c r="AB383" s="81"/>
      <c r="AC383" s="81"/>
      <c r="AD383" s="81"/>
      <c r="AE383" s="81"/>
      <c r="AF383" s="81"/>
      <c r="AG383" s="81"/>
      <c r="AH383" s="81"/>
      <c r="AI383" s="81"/>
      <c r="AJ383" s="81"/>
      <c r="AK383" s="81"/>
      <c r="AL383" s="81"/>
      <c r="AM383" s="82"/>
      <c r="AN383" s="82"/>
      <c r="AO383" s="82"/>
      <c r="AP383" s="82"/>
      <c r="AQ383" s="82"/>
      <c r="AR383" s="82"/>
      <c r="AS383" s="82"/>
      <c r="AT383" s="82"/>
      <c r="AU383" s="82"/>
      <c r="AV383" s="82"/>
      <c r="AW383" s="82"/>
      <c r="AX383" s="82"/>
      <c r="AY383" s="82"/>
      <c r="AZ383" s="82"/>
      <c r="BA383" s="82"/>
      <c r="BB383" s="82"/>
      <c r="BC383" s="82"/>
      <c r="BD383" s="82"/>
      <c r="BE383" s="82"/>
      <c r="BF383" s="82"/>
      <c r="BG383" s="82"/>
    </row>
    <row r="384" spans="1:59" x14ac:dyDescent="0.4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  <c r="AB384" s="81"/>
      <c r="AC384" s="81"/>
      <c r="AD384" s="81"/>
      <c r="AE384" s="81"/>
      <c r="AF384" s="81"/>
      <c r="AG384" s="81"/>
      <c r="AH384" s="81"/>
      <c r="AI384" s="81"/>
      <c r="AJ384" s="81"/>
      <c r="AK384" s="81"/>
      <c r="AL384" s="81"/>
      <c r="AM384" s="82"/>
      <c r="AN384" s="82"/>
      <c r="AO384" s="82"/>
      <c r="AP384" s="82"/>
      <c r="AQ384" s="82"/>
      <c r="AR384" s="82"/>
      <c r="AS384" s="82"/>
      <c r="AT384" s="82"/>
      <c r="AU384" s="82"/>
      <c r="AV384" s="82"/>
      <c r="AW384" s="82"/>
      <c r="AX384" s="82"/>
      <c r="AY384" s="82"/>
      <c r="AZ384" s="82"/>
      <c r="BA384" s="82"/>
      <c r="BB384" s="82"/>
      <c r="BC384" s="82"/>
      <c r="BD384" s="82"/>
      <c r="BE384" s="82"/>
      <c r="BF384" s="82"/>
      <c r="BG384" s="82"/>
    </row>
    <row r="385" spans="1:59" x14ac:dyDescent="0.4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  <c r="AB385" s="81"/>
      <c r="AC385" s="81"/>
      <c r="AD385" s="81"/>
      <c r="AE385" s="81"/>
      <c r="AF385" s="81"/>
      <c r="AG385" s="81"/>
      <c r="AH385" s="81"/>
      <c r="AI385" s="81"/>
      <c r="AJ385" s="81"/>
      <c r="AK385" s="81"/>
      <c r="AL385" s="81"/>
      <c r="AM385" s="82"/>
      <c r="AN385" s="82"/>
      <c r="AO385" s="82"/>
      <c r="AP385" s="82"/>
      <c r="AQ385" s="82"/>
      <c r="AR385" s="82"/>
      <c r="AS385" s="82"/>
      <c r="AT385" s="82"/>
      <c r="AU385" s="82"/>
      <c r="AV385" s="82"/>
      <c r="AW385" s="82"/>
      <c r="AX385" s="82"/>
      <c r="AY385" s="82"/>
      <c r="AZ385" s="82"/>
      <c r="BA385" s="82"/>
      <c r="BB385" s="82"/>
      <c r="BC385" s="82"/>
      <c r="BD385" s="82"/>
      <c r="BE385" s="82"/>
      <c r="BF385" s="82"/>
      <c r="BG385" s="82"/>
    </row>
    <row r="386" spans="1:59" x14ac:dyDescent="0.4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  <c r="AB386" s="81"/>
      <c r="AC386" s="81"/>
      <c r="AD386" s="81"/>
      <c r="AE386" s="81"/>
      <c r="AF386" s="81"/>
      <c r="AG386" s="81"/>
      <c r="AH386" s="81"/>
      <c r="AI386" s="81"/>
      <c r="AJ386" s="81"/>
      <c r="AK386" s="81"/>
      <c r="AL386" s="81"/>
      <c r="AM386" s="82"/>
      <c r="AN386" s="82"/>
      <c r="AO386" s="82"/>
      <c r="AP386" s="82"/>
      <c r="AQ386" s="82"/>
      <c r="AR386" s="82"/>
      <c r="AS386" s="82"/>
      <c r="AT386" s="82"/>
      <c r="AU386" s="82"/>
      <c r="AV386" s="82"/>
      <c r="AW386" s="82"/>
      <c r="AX386" s="82"/>
      <c r="AY386" s="82"/>
      <c r="AZ386" s="82"/>
      <c r="BA386" s="82"/>
      <c r="BB386" s="82"/>
      <c r="BC386" s="82"/>
      <c r="BD386" s="82"/>
      <c r="BE386" s="82"/>
      <c r="BF386" s="82"/>
      <c r="BG386" s="82"/>
    </row>
    <row r="387" spans="1:59" x14ac:dyDescent="0.4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  <c r="AB387" s="81"/>
      <c r="AC387" s="81"/>
      <c r="AD387" s="81"/>
      <c r="AE387" s="81"/>
      <c r="AF387" s="81"/>
      <c r="AG387" s="81"/>
      <c r="AH387" s="81"/>
      <c r="AI387" s="81"/>
      <c r="AJ387" s="81"/>
      <c r="AK387" s="81"/>
      <c r="AL387" s="81"/>
      <c r="AM387" s="82"/>
      <c r="AN387" s="82"/>
      <c r="AO387" s="82"/>
      <c r="AP387" s="82"/>
      <c r="AQ387" s="82"/>
      <c r="AR387" s="82"/>
      <c r="AS387" s="82"/>
      <c r="AT387" s="82"/>
      <c r="AU387" s="82"/>
      <c r="AV387" s="82"/>
      <c r="AW387" s="82"/>
      <c r="AX387" s="82"/>
      <c r="AY387" s="82"/>
      <c r="AZ387" s="82"/>
      <c r="BA387" s="82"/>
      <c r="BB387" s="82"/>
      <c r="BC387" s="82"/>
      <c r="BD387" s="82"/>
      <c r="BE387" s="82"/>
      <c r="BF387" s="82"/>
      <c r="BG387" s="82"/>
    </row>
    <row r="388" spans="1:59" x14ac:dyDescent="0.4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  <c r="AB388" s="81"/>
      <c r="AC388" s="81"/>
      <c r="AD388" s="81"/>
      <c r="AE388" s="81"/>
      <c r="AF388" s="81"/>
      <c r="AG388" s="81"/>
      <c r="AH388" s="81"/>
      <c r="AI388" s="81"/>
      <c r="AJ388" s="81"/>
      <c r="AK388" s="81"/>
      <c r="AL388" s="81"/>
      <c r="AM388" s="82"/>
      <c r="AN388" s="82"/>
      <c r="AO388" s="82"/>
      <c r="AP388" s="82"/>
      <c r="AQ388" s="82"/>
      <c r="AR388" s="82"/>
      <c r="AS388" s="82"/>
      <c r="AT388" s="82"/>
      <c r="AU388" s="82"/>
      <c r="AV388" s="82"/>
      <c r="AW388" s="82"/>
      <c r="AX388" s="82"/>
      <c r="AY388" s="82"/>
      <c r="AZ388" s="82"/>
      <c r="BA388" s="82"/>
      <c r="BB388" s="82"/>
      <c r="BC388" s="82"/>
      <c r="BD388" s="82"/>
      <c r="BE388" s="82"/>
      <c r="BF388" s="82"/>
      <c r="BG388" s="82"/>
    </row>
    <row r="389" spans="1:59" x14ac:dyDescent="0.4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  <c r="AB389" s="81"/>
      <c r="AC389" s="81"/>
      <c r="AD389" s="81"/>
      <c r="AE389" s="81"/>
      <c r="AF389" s="81"/>
      <c r="AG389" s="81"/>
      <c r="AH389" s="81"/>
      <c r="AI389" s="81"/>
      <c r="AJ389" s="81"/>
      <c r="AK389" s="81"/>
      <c r="AL389" s="81"/>
      <c r="AM389" s="82"/>
      <c r="AN389" s="82"/>
      <c r="AO389" s="82"/>
      <c r="AP389" s="82"/>
      <c r="AQ389" s="82"/>
      <c r="AR389" s="82"/>
      <c r="AS389" s="82"/>
      <c r="AT389" s="82"/>
      <c r="AU389" s="82"/>
      <c r="AV389" s="82"/>
      <c r="AW389" s="82"/>
      <c r="AX389" s="82"/>
      <c r="AY389" s="82"/>
      <c r="AZ389" s="82"/>
      <c r="BA389" s="82"/>
      <c r="BB389" s="82"/>
      <c r="BC389" s="82"/>
      <c r="BD389" s="82"/>
      <c r="BE389" s="82"/>
      <c r="BF389" s="82"/>
      <c r="BG389" s="82"/>
    </row>
    <row r="390" spans="1:59" x14ac:dyDescent="0.4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  <c r="AB390" s="81"/>
      <c r="AC390" s="81"/>
      <c r="AD390" s="81"/>
      <c r="AE390" s="81"/>
      <c r="AF390" s="81"/>
      <c r="AG390" s="81"/>
      <c r="AH390" s="81"/>
      <c r="AI390" s="81"/>
      <c r="AJ390" s="81"/>
      <c r="AK390" s="81"/>
      <c r="AL390" s="81"/>
      <c r="AM390" s="82"/>
      <c r="AN390" s="82"/>
      <c r="AO390" s="82"/>
      <c r="AP390" s="82"/>
      <c r="AQ390" s="82"/>
      <c r="AR390" s="82"/>
      <c r="AS390" s="82"/>
      <c r="AT390" s="82"/>
      <c r="AU390" s="82"/>
      <c r="AV390" s="82"/>
      <c r="AW390" s="82"/>
      <c r="AX390" s="82"/>
      <c r="AY390" s="82"/>
      <c r="AZ390" s="82"/>
      <c r="BA390" s="82"/>
      <c r="BB390" s="82"/>
      <c r="BC390" s="82"/>
      <c r="BD390" s="82"/>
      <c r="BE390" s="82"/>
      <c r="BF390" s="82"/>
      <c r="BG390" s="82"/>
    </row>
    <row r="391" spans="1:59" x14ac:dyDescent="0.4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  <c r="AB391" s="81"/>
      <c r="AC391" s="81"/>
      <c r="AD391" s="81"/>
      <c r="AE391" s="81"/>
      <c r="AF391" s="81"/>
      <c r="AG391" s="81"/>
      <c r="AH391" s="81"/>
      <c r="AI391" s="81"/>
      <c r="AJ391" s="81"/>
      <c r="AK391" s="81"/>
      <c r="AL391" s="81"/>
      <c r="AM391" s="82"/>
      <c r="AN391" s="82"/>
      <c r="AO391" s="82"/>
      <c r="AP391" s="82"/>
      <c r="AQ391" s="82"/>
      <c r="AR391" s="82"/>
      <c r="AS391" s="82"/>
      <c r="AT391" s="82"/>
      <c r="AU391" s="82"/>
      <c r="AV391" s="82"/>
      <c r="AW391" s="82"/>
      <c r="AX391" s="82"/>
      <c r="AY391" s="82"/>
      <c r="AZ391" s="82"/>
      <c r="BA391" s="82"/>
      <c r="BB391" s="82"/>
      <c r="BC391" s="82"/>
      <c r="BD391" s="82"/>
      <c r="BE391" s="82"/>
      <c r="BF391" s="82"/>
      <c r="BG391" s="82"/>
    </row>
    <row r="392" spans="1:59" x14ac:dyDescent="0.4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  <c r="AB392" s="81"/>
      <c r="AC392" s="81"/>
      <c r="AD392" s="81"/>
      <c r="AE392" s="81"/>
      <c r="AF392" s="81"/>
      <c r="AG392" s="81"/>
      <c r="AH392" s="81"/>
      <c r="AI392" s="81"/>
      <c r="AJ392" s="81"/>
      <c r="AK392" s="81"/>
      <c r="AL392" s="81"/>
      <c r="AM392" s="82"/>
      <c r="AN392" s="82"/>
      <c r="AO392" s="82"/>
      <c r="AP392" s="82"/>
      <c r="AQ392" s="82"/>
      <c r="AR392" s="82"/>
      <c r="AS392" s="82"/>
      <c r="AT392" s="82"/>
      <c r="AU392" s="82"/>
      <c r="AV392" s="82"/>
      <c r="AW392" s="82"/>
      <c r="AX392" s="82"/>
      <c r="AY392" s="82"/>
      <c r="AZ392" s="82"/>
      <c r="BA392" s="82"/>
      <c r="BB392" s="82"/>
      <c r="BC392" s="82"/>
      <c r="BD392" s="82"/>
      <c r="BE392" s="82"/>
      <c r="BF392" s="82"/>
      <c r="BG392" s="82"/>
    </row>
    <row r="393" spans="1:59" x14ac:dyDescent="0.4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  <c r="AB393" s="81"/>
      <c r="AC393" s="81"/>
      <c r="AD393" s="81"/>
      <c r="AE393" s="81"/>
      <c r="AF393" s="81"/>
      <c r="AG393" s="81"/>
      <c r="AH393" s="81"/>
      <c r="AI393" s="81"/>
      <c r="AJ393" s="81"/>
      <c r="AK393" s="81"/>
      <c r="AL393" s="81"/>
      <c r="AM393" s="82"/>
      <c r="AN393" s="82"/>
      <c r="AO393" s="82"/>
      <c r="AP393" s="82"/>
      <c r="AQ393" s="82"/>
      <c r="AR393" s="82"/>
      <c r="AS393" s="82"/>
      <c r="AT393" s="82"/>
      <c r="AU393" s="82"/>
      <c r="AV393" s="82"/>
      <c r="AW393" s="82"/>
      <c r="AX393" s="82"/>
      <c r="AY393" s="82"/>
      <c r="AZ393" s="82"/>
      <c r="BA393" s="82"/>
      <c r="BB393" s="82"/>
      <c r="BC393" s="82"/>
      <c r="BD393" s="82"/>
      <c r="BE393" s="82"/>
      <c r="BF393" s="82"/>
      <c r="BG393" s="82"/>
    </row>
    <row r="394" spans="1:59" x14ac:dyDescent="0.4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  <c r="AB394" s="81"/>
      <c r="AC394" s="81"/>
      <c r="AD394" s="81"/>
      <c r="AE394" s="81"/>
      <c r="AF394" s="81"/>
      <c r="AG394" s="81"/>
      <c r="AH394" s="81"/>
      <c r="AI394" s="81"/>
      <c r="AJ394" s="81"/>
      <c r="AK394" s="81"/>
      <c r="AL394" s="81"/>
      <c r="AM394" s="82"/>
      <c r="AN394" s="82"/>
      <c r="AO394" s="82"/>
      <c r="AP394" s="82"/>
      <c r="AQ394" s="82"/>
      <c r="AR394" s="82"/>
      <c r="AS394" s="82"/>
      <c r="AT394" s="82"/>
      <c r="AU394" s="82"/>
      <c r="AV394" s="82"/>
      <c r="AW394" s="82"/>
      <c r="AX394" s="82"/>
      <c r="AY394" s="82"/>
      <c r="AZ394" s="82"/>
      <c r="BA394" s="82"/>
      <c r="BB394" s="82"/>
      <c r="BC394" s="82"/>
      <c r="BD394" s="82"/>
      <c r="BE394" s="82"/>
      <c r="BF394" s="82"/>
      <c r="BG394" s="82"/>
    </row>
    <row r="395" spans="1:59" x14ac:dyDescent="0.4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  <c r="AB395" s="81"/>
      <c r="AC395" s="81"/>
      <c r="AD395" s="81"/>
      <c r="AE395" s="81"/>
      <c r="AF395" s="81"/>
      <c r="AG395" s="81"/>
      <c r="AH395" s="81"/>
      <c r="AI395" s="81"/>
      <c r="AJ395" s="81"/>
      <c r="AK395" s="81"/>
      <c r="AL395" s="81"/>
      <c r="AM395" s="82"/>
      <c r="AN395" s="82"/>
      <c r="AO395" s="82"/>
      <c r="AP395" s="82"/>
      <c r="AQ395" s="82"/>
      <c r="AR395" s="82"/>
      <c r="AS395" s="82"/>
      <c r="AT395" s="82"/>
      <c r="AU395" s="82"/>
      <c r="AV395" s="82"/>
      <c r="AW395" s="82"/>
      <c r="AX395" s="82"/>
      <c r="AY395" s="82"/>
      <c r="AZ395" s="82"/>
      <c r="BA395" s="82"/>
      <c r="BB395" s="82"/>
      <c r="BC395" s="82"/>
      <c r="BD395" s="82"/>
      <c r="BE395" s="82"/>
      <c r="BF395" s="82"/>
      <c r="BG395" s="82"/>
    </row>
    <row r="396" spans="1:59" x14ac:dyDescent="0.4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  <c r="AB396" s="81"/>
      <c r="AC396" s="81"/>
      <c r="AD396" s="81"/>
      <c r="AE396" s="81"/>
      <c r="AF396" s="81"/>
      <c r="AG396" s="81"/>
      <c r="AH396" s="81"/>
      <c r="AI396" s="81"/>
      <c r="AJ396" s="81"/>
      <c r="AK396" s="81"/>
      <c r="AL396" s="81"/>
      <c r="AM396" s="82"/>
      <c r="AN396" s="82"/>
      <c r="AO396" s="82"/>
      <c r="AP396" s="82"/>
      <c r="AQ396" s="82"/>
      <c r="AR396" s="82"/>
      <c r="AS396" s="82"/>
      <c r="AT396" s="82"/>
      <c r="AU396" s="82"/>
      <c r="AV396" s="82"/>
      <c r="AW396" s="82"/>
      <c r="AX396" s="82"/>
      <c r="AY396" s="82"/>
      <c r="AZ396" s="82"/>
      <c r="BA396" s="82"/>
      <c r="BB396" s="82"/>
      <c r="BC396" s="82"/>
      <c r="BD396" s="82"/>
      <c r="BE396" s="82"/>
      <c r="BF396" s="82"/>
      <c r="BG396" s="82"/>
    </row>
    <row r="397" spans="1:59" x14ac:dyDescent="0.4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  <c r="AB397" s="81"/>
      <c r="AC397" s="81"/>
      <c r="AD397" s="81"/>
      <c r="AE397" s="81"/>
      <c r="AF397" s="81"/>
      <c r="AG397" s="81"/>
      <c r="AH397" s="81"/>
      <c r="AI397" s="81"/>
      <c r="AJ397" s="81"/>
      <c r="AK397" s="81"/>
      <c r="AL397" s="81"/>
      <c r="AM397" s="82"/>
      <c r="AN397" s="82"/>
      <c r="AO397" s="82"/>
      <c r="AP397" s="82"/>
      <c r="AQ397" s="82"/>
      <c r="AR397" s="82"/>
      <c r="AS397" s="82"/>
      <c r="AT397" s="82"/>
      <c r="AU397" s="82"/>
      <c r="AV397" s="82"/>
      <c r="AW397" s="82"/>
      <c r="AX397" s="82"/>
      <c r="AY397" s="82"/>
      <c r="AZ397" s="82"/>
      <c r="BA397" s="82"/>
      <c r="BB397" s="82"/>
      <c r="BC397" s="82"/>
      <c r="BD397" s="82"/>
      <c r="BE397" s="82"/>
      <c r="BF397" s="82"/>
      <c r="BG397" s="82"/>
    </row>
    <row r="398" spans="1:59" x14ac:dyDescent="0.4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  <c r="AB398" s="81"/>
      <c r="AC398" s="81"/>
      <c r="AD398" s="81"/>
      <c r="AE398" s="81"/>
      <c r="AF398" s="81"/>
      <c r="AG398" s="81"/>
      <c r="AH398" s="81"/>
      <c r="AI398" s="81"/>
      <c r="AJ398" s="81"/>
      <c r="AK398" s="81"/>
      <c r="AL398" s="81"/>
      <c r="AM398" s="82"/>
      <c r="AN398" s="82"/>
      <c r="AO398" s="82"/>
      <c r="AP398" s="82"/>
      <c r="AQ398" s="82"/>
      <c r="AR398" s="82"/>
      <c r="AS398" s="82"/>
      <c r="AT398" s="82"/>
      <c r="AU398" s="82"/>
      <c r="AV398" s="82"/>
      <c r="AW398" s="82"/>
      <c r="AX398" s="82"/>
      <c r="AY398" s="82"/>
      <c r="AZ398" s="82"/>
      <c r="BA398" s="82"/>
      <c r="BB398" s="82"/>
      <c r="BC398" s="82"/>
      <c r="BD398" s="82"/>
      <c r="BE398" s="82"/>
      <c r="BF398" s="82"/>
      <c r="BG398" s="82"/>
    </row>
    <row r="399" spans="1:59" x14ac:dyDescent="0.4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  <c r="AB399" s="81"/>
      <c r="AC399" s="81"/>
      <c r="AD399" s="81"/>
      <c r="AE399" s="81"/>
      <c r="AF399" s="81"/>
      <c r="AG399" s="81"/>
      <c r="AH399" s="81"/>
      <c r="AI399" s="81"/>
      <c r="AJ399" s="81"/>
      <c r="AK399" s="81"/>
      <c r="AL399" s="81"/>
      <c r="AM399" s="82"/>
      <c r="AN399" s="82"/>
      <c r="AO399" s="82"/>
      <c r="AP399" s="82"/>
      <c r="AQ399" s="82"/>
      <c r="AR399" s="82"/>
      <c r="AS399" s="82"/>
      <c r="AT399" s="82"/>
      <c r="AU399" s="82"/>
      <c r="AV399" s="82"/>
      <c r="AW399" s="82"/>
      <c r="AX399" s="82"/>
      <c r="AY399" s="82"/>
      <c r="AZ399" s="82"/>
      <c r="BA399" s="82"/>
      <c r="BB399" s="82"/>
      <c r="BC399" s="82"/>
      <c r="BD399" s="82"/>
      <c r="BE399" s="82"/>
      <c r="BF399" s="82"/>
      <c r="BG399" s="82"/>
    </row>
    <row r="400" spans="1:59" x14ac:dyDescent="0.4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  <c r="AB400" s="81"/>
      <c r="AC400" s="81"/>
      <c r="AD400" s="81"/>
      <c r="AE400" s="81"/>
      <c r="AF400" s="81"/>
      <c r="AG400" s="81"/>
      <c r="AH400" s="81"/>
      <c r="AI400" s="81"/>
      <c r="AJ400" s="81"/>
      <c r="AK400" s="81"/>
      <c r="AL400" s="81"/>
      <c r="AM400" s="82"/>
      <c r="AN400" s="82"/>
      <c r="AO400" s="82"/>
      <c r="AP400" s="82"/>
      <c r="AQ400" s="82"/>
      <c r="AR400" s="82"/>
      <c r="AS400" s="82"/>
      <c r="AT400" s="82"/>
      <c r="AU400" s="82"/>
      <c r="AV400" s="82"/>
      <c r="AW400" s="82"/>
      <c r="AX400" s="82"/>
      <c r="AY400" s="82"/>
      <c r="AZ400" s="82"/>
      <c r="BA400" s="82"/>
      <c r="BB400" s="82"/>
      <c r="BC400" s="82"/>
      <c r="BD400" s="82"/>
      <c r="BE400" s="82"/>
      <c r="BF400" s="82"/>
      <c r="BG400" s="82"/>
    </row>
    <row r="401" spans="1:59" x14ac:dyDescent="0.4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  <c r="AB401" s="81"/>
      <c r="AC401" s="81"/>
      <c r="AD401" s="81"/>
      <c r="AE401" s="81"/>
      <c r="AF401" s="81"/>
      <c r="AG401" s="81"/>
      <c r="AH401" s="81"/>
      <c r="AI401" s="81"/>
      <c r="AJ401" s="81"/>
      <c r="AK401" s="81"/>
      <c r="AL401" s="81"/>
      <c r="AM401" s="82"/>
      <c r="AN401" s="82"/>
      <c r="AO401" s="82"/>
      <c r="AP401" s="82"/>
      <c r="AQ401" s="82"/>
      <c r="AR401" s="82"/>
      <c r="AS401" s="82"/>
      <c r="AT401" s="82"/>
      <c r="AU401" s="82"/>
      <c r="AV401" s="82"/>
      <c r="AW401" s="82"/>
      <c r="AX401" s="82"/>
      <c r="AY401" s="82"/>
      <c r="AZ401" s="82"/>
      <c r="BA401" s="82"/>
      <c r="BB401" s="82"/>
      <c r="BC401" s="82"/>
      <c r="BD401" s="82"/>
      <c r="BE401" s="82"/>
      <c r="BF401" s="82"/>
      <c r="BG401" s="82"/>
    </row>
    <row r="402" spans="1:59" x14ac:dyDescent="0.4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  <c r="AB402" s="81"/>
      <c r="AC402" s="81"/>
      <c r="AD402" s="81"/>
      <c r="AE402" s="81"/>
      <c r="AF402" s="81"/>
      <c r="AG402" s="81"/>
      <c r="AH402" s="81"/>
      <c r="AI402" s="81"/>
      <c r="AJ402" s="81"/>
      <c r="AK402" s="81"/>
      <c r="AL402" s="81"/>
      <c r="AM402" s="82"/>
      <c r="AN402" s="82"/>
      <c r="AO402" s="82"/>
      <c r="AP402" s="82"/>
      <c r="AQ402" s="82"/>
      <c r="AR402" s="82"/>
      <c r="AS402" s="82"/>
      <c r="AT402" s="82"/>
      <c r="AU402" s="82"/>
      <c r="AV402" s="82"/>
      <c r="AW402" s="82"/>
      <c r="AX402" s="82"/>
      <c r="AY402" s="82"/>
      <c r="AZ402" s="82"/>
      <c r="BA402" s="82"/>
      <c r="BB402" s="82"/>
      <c r="BC402" s="82"/>
      <c r="BD402" s="82"/>
      <c r="BE402" s="82"/>
      <c r="BF402" s="82"/>
      <c r="BG402" s="82"/>
    </row>
    <row r="403" spans="1:59" x14ac:dyDescent="0.4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  <c r="AB403" s="81"/>
      <c r="AC403" s="81"/>
      <c r="AD403" s="81"/>
      <c r="AE403" s="81"/>
      <c r="AF403" s="81"/>
      <c r="AG403" s="81"/>
      <c r="AH403" s="81"/>
      <c r="AI403" s="81"/>
      <c r="AJ403" s="81"/>
      <c r="AK403" s="81"/>
      <c r="AL403" s="81"/>
      <c r="AM403" s="82"/>
      <c r="AN403" s="82"/>
      <c r="AO403" s="82"/>
      <c r="AP403" s="82"/>
      <c r="AQ403" s="82"/>
      <c r="AR403" s="82"/>
      <c r="AS403" s="82"/>
      <c r="AT403" s="82"/>
      <c r="AU403" s="82"/>
      <c r="AV403" s="82"/>
      <c r="AW403" s="82"/>
      <c r="AX403" s="82"/>
      <c r="AY403" s="82"/>
      <c r="AZ403" s="82"/>
      <c r="BA403" s="82"/>
      <c r="BB403" s="82"/>
      <c r="BC403" s="82"/>
      <c r="BD403" s="82"/>
      <c r="BE403" s="82"/>
      <c r="BF403" s="82"/>
      <c r="BG403" s="82"/>
    </row>
    <row r="404" spans="1:59" x14ac:dyDescent="0.4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  <c r="AB404" s="81"/>
      <c r="AC404" s="81"/>
      <c r="AD404" s="81"/>
      <c r="AE404" s="81"/>
      <c r="AF404" s="81"/>
      <c r="AG404" s="81"/>
      <c r="AH404" s="81"/>
      <c r="AI404" s="81"/>
      <c r="AJ404" s="81"/>
      <c r="AK404" s="81"/>
      <c r="AL404" s="81"/>
      <c r="AM404" s="82"/>
      <c r="AN404" s="82"/>
      <c r="AO404" s="82"/>
      <c r="AP404" s="82"/>
      <c r="AQ404" s="82"/>
      <c r="AR404" s="82"/>
      <c r="AS404" s="82"/>
      <c r="AT404" s="82"/>
      <c r="AU404" s="82"/>
      <c r="AV404" s="82"/>
      <c r="AW404" s="82"/>
      <c r="AX404" s="82"/>
      <c r="AY404" s="82"/>
      <c r="AZ404" s="82"/>
      <c r="BA404" s="82"/>
      <c r="BB404" s="82"/>
      <c r="BC404" s="82"/>
      <c r="BD404" s="82"/>
      <c r="BE404" s="82"/>
      <c r="BF404" s="82"/>
      <c r="BG404" s="82"/>
    </row>
    <row r="405" spans="1:59" x14ac:dyDescent="0.4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  <c r="AA405" s="81"/>
      <c r="AB405" s="81"/>
      <c r="AC405" s="81"/>
      <c r="AD405" s="81"/>
      <c r="AE405" s="81"/>
      <c r="AF405" s="81"/>
      <c r="AG405" s="81"/>
      <c r="AH405" s="81"/>
      <c r="AI405" s="81"/>
      <c r="AJ405" s="81"/>
      <c r="AK405" s="81"/>
      <c r="AL405" s="81"/>
      <c r="AM405" s="82"/>
      <c r="AN405" s="82"/>
      <c r="AO405" s="82"/>
      <c r="AP405" s="82"/>
      <c r="AQ405" s="82"/>
      <c r="AR405" s="82"/>
      <c r="AS405" s="82"/>
      <c r="AT405" s="82"/>
      <c r="AU405" s="82"/>
      <c r="AV405" s="82"/>
      <c r="AW405" s="82"/>
      <c r="AX405" s="82"/>
      <c r="AY405" s="82"/>
      <c r="AZ405" s="82"/>
      <c r="BA405" s="82"/>
      <c r="BB405" s="82"/>
      <c r="BC405" s="82"/>
      <c r="BD405" s="82"/>
      <c r="BE405" s="82"/>
      <c r="BF405" s="82"/>
      <c r="BG405" s="82"/>
    </row>
    <row r="406" spans="1:59" x14ac:dyDescent="0.4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  <c r="AA406" s="81"/>
      <c r="AB406" s="81"/>
      <c r="AC406" s="81"/>
      <c r="AD406" s="81"/>
      <c r="AE406" s="81"/>
      <c r="AF406" s="81"/>
      <c r="AG406" s="81"/>
      <c r="AH406" s="81"/>
      <c r="AI406" s="81"/>
      <c r="AJ406" s="81"/>
      <c r="AK406" s="81"/>
      <c r="AL406" s="81"/>
      <c r="AM406" s="82"/>
      <c r="AN406" s="82"/>
      <c r="AO406" s="82"/>
      <c r="AP406" s="82"/>
      <c r="AQ406" s="82"/>
      <c r="AR406" s="82"/>
      <c r="AS406" s="82"/>
      <c r="AT406" s="82"/>
      <c r="AU406" s="82"/>
      <c r="AV406" s="82"/>
      <c r="AW406" s="82"/>
      <c r="AX406" s="82"/>
      <c r="AY406" s="82"/>
      <c r="AZ406" s="82"/>
      <c r="BA406" s="82"/>
      <c r="BB406" s="82"/>
      <c r="BC406" s="82"/>
      <c r="BD406" s="82"/>
      <c r="BE406" s="82"/>
      <c r="BF406" s="82"/>
      <c r="BG406" s="82"/>
    </row>
    <row r="407" spans="1:59" x14ac:dyDescent="0.4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  <c r="AB407" s="81"/>
      <c r="AC407" s="81"/>
      <c r="AD407" s="81"/>
      <c r="AE407" s="81"/>
      <c r="AF407" s="81"/>
      <c r="AG407" s="81"/>
      <c r="AH407" s="81"/>
      <c r="AI407" s="81"/>
      <c r="AJ407" s="81"/>
      <c r="AK407" s="81"/>
      <c r="AL407" s="81"/>
      <c r="AM407" s="82"/>
      <c r="AN407" s="82"/>
      <c r="AO407" s="82"/>
      <c r="AP407" s="82"/>
      <c r="AQ407" s="82"/>
      <c r="AR407" s="82"/>
      <c r="AS407" s="82"/>
      <c r="AT407" s="82"/>
      <c r="AU407" s="82"/>
      <c r="AV407" s="82"/>
      <c r="AW407" s="82"/>
      <c r="AX407" s="82"/>
      <c r="AY407" s="82"/>
      <c r="AZ407" s="82"/>
      <c r="BA407" s="82"/>
      <c r="BB407" s="82"/>
      <c r="BC407" s="82"/>
      <c r="BD407" s="82"/>
      <c r="BE407" s="82"/>
      <c r="BF407" s="82"/>
      <c r="BG407" s="82"/>
    </row>
    <row r="408" spans="1:59" x14ac:dyDescent="0.4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  <c r="AB408" s="81"/>
      <c r="AC408" s="81"/>
      <c r="AD408" s="81"/>
      <c r="AE408" s="81"/>
      <c r="AF408" s="81"/>
      <c r="AG408" s="81"/>
      <c r="AH408" s="81"/>
      <c r="AI408" s="81"/>
      <c r="AJ408" s="81"/>
      <c r="AK408" s="81"/>
      <c r="AL408" s="81"/>
      <c r="AM408" s="82"/>
      <c r="AN408" s="82"/>
      <c r="AO408" s="82"/>
      <c r="AP408" s="82"/>
      <c r="AQ408" s="82"/>
      <c r="AR408" s="82"/>
      <c r="AS408" s="82"/>
      <c r="AT408" s="82"/>
      <c r="AU408" s="82"/>
      <c r="AV408" s="82"/>
      <c r="AW408" s="82"/>
      <c r="AX408" s="82"/>
      <c r="AY408" s="82"/>
      <c r="AZ408" s="82"/>
      <c r="BA408" s="82"/>
      <c r="BB408" s="82"/>
      <c r="BC408" s="82"/>
      <c r="BD408" s="82"/>
      <c r="BE408" s="82"/>
      <c r="BF408" s="82"/>
      <c r="BG408" s="82"/>
    </row>
    <row r="409" spans="1:59" x14ac:dyDescent="0.4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  <c r="AB409" s="81"/>
      <c r="AC409" s="81"/>
      <c r="AD409" s="81"/>
      <c r="AE409" s="81"/>
      <c r="AF409" s="81"/>
      <c r="AG409" s="81"/>
      <c r="AH409" s="81"/>
      <c r="AI409" s="81"/>
      <c r="AJ409" s="81"/>
      <c r="AK409" s="81"/>
      <c r="AL409" s="81"/>
      <c r="AM409" s="82"/>
      <c r="AN409" s="82"/>
      <c r="AO409" s="82"/>
      <c r="AP409" s="82"/>
      <c r="AQ409" s="82"/>
      <c r="AR409" s="82"/>
      <c r="AS409" s="82"/>
      <c r="AT409" s="82"/>
      <c r="AU409" s="82"/>
      <c r="AV409" s="82"/>
      <c r="AW409" s="82"/>
      <c r="AX409" s="82"/>
      <c r="AY409" s="82"/>
      <c r="AZ409" s="82"/>
      <c r="BA409" s="82"/>
      <c r="BB409" s="82"/>
      <c r="BC409" s="82"/>
      <c r="BD409" s="82"/>
      <c r="BE409" s="82"/>
      <c r="BF409" s="82"/>
      <c r="BG409" s="82"/>
    </row>
    <row r="410" spans="1:59" x14ac:dyDescent="0.4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  <c r="AA410" s="81"/>
      <c r="AB410" s="81"/>
      <c r="AC410" s="81"/>
      <c r="AD410" s="81"/>
      <c r="AE410" s="81"/>
      <c r="AF410" s="81"/>
      <c r="AG410" s="81"/>
      <c r="AH410" s="81"/>
      <c r="AI410" s="81"/>
      <c r="AJ410" s="81"/>
      <c r="AK410" s="81"/>
      <c r="AL410" s="81"/>
      <c r="AM410" s="82"/>
      <c r="AN410" s="82"/>
      <c r="AO410" s="82"/>
      <c r="AP410" s="82"/>
      <c r="AQ410" s="82"/>
      <c r="AR410" s="82"/>
      <c r="AS410" s="82"/>
      <c r="AT410" s="82"/>
      <c r="AU410" s="82"/>
      <c r="AV410" s="82"/>
      <c r="AW410" s="82"/>
      <c r="AX410" s="82"/>
      <c r="AY410" s="82"/>
      <c r="AZ410" s="82"/>
      <c r="BA410" s="82"/>
      <c r="BB410" s="82"/>
      <c r="BC410" s="82"/>
      <c r="BD410" s="82"/>
      <c r="BE410" s="82"/>
      <c r="BF410" s="82"/>
      <c r="BG410" s="82"/>
    </row>
    <row r="411" spans="1:59" x14ac:dyDescent="0.4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  <c r="AB411" s="81"/>
      <c r="AC411" s="81"/>
      <c r="AD411" s="81"/>
      <c r="AE411" s="81"/>
      <c r="AF411" s="81"/>
      <c r="AG411" s="81"/>
      <c r="AH411" s="81"/>
      <c r="AI411" s="81"/>
      <c r="AJ411" s="81"/>
      <c r="AK411" s="81"/>
      <c r="AL411" s="81"/>
      <c r="AM411" s="82"/>
      <c r="AN411" s="82"/>
      <c r="AO411" s="82"/>
      <c r="AP411" s="82"/>
      <c r="AQ411" s="82"/>
      <c r="AR411" s="82"/>
      <c r="AS411" s="82"/>
      <c r="AT411" s="82"/>
      <c r="AU411" s="82"/>
      <c r="AV411" s="82"/>
      <c r="AW411" s="82"/>
      <c r="AX411" s="82"/>
      <c r="AY411" s="82"/>
      <c r="AZ411" s="82"/>
      <c r="BA411" s="82"/>
      <c r="BB411" s="82"/>
      <c r="BC411" s="82"/>
      <c r="BD411" s="82"/>
      <c r="BE411" s="82"/>
      <c r="BF411" s="82"/>
      <c r="BG411" s="82"/>
    </row>
    <row r="412" spans="1:59" x14ac:dyDescent="0.4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  <c r="AB412" s="81"/>
      <c r="AC412" s="81"/>
      <c r="AD412" s="81"/>
      <c r="AE412" s="81"/>
      <c r="AF412" s="81"/>
      <c r="AG412" s="81"/>
      <c r="AH412" s="81"/>
      <c r="AI412" s="81"/>
      <c r="AJ412" s="81"/>
      <c r="AK412" s="81"/>
      <c r="AL412" s="81"/>
      <c r="AM412" s="82"/>
      <c r="AN412" s="82"/>
      <c r="AO412" s="82"/>
      <c r="AP412" s="82"/>
      <c r="AQ412" s="82"/>
      <c r="AR412" s="82"/>
      <c r="AS412" s="82"/>
      <c r="AT412" s="82"/>
      <c r="AU412" s="82"/>
      <c r="AV412" s="82"/>
      <c r="AW412" s="82"/>
      <c r="AX412" s="82"/>
      <c r="AY412" s="82"/>
      <c r="AZ412" s="82"/>
      <c r="BA412" s="82"/>
      <c r="BB412" s="82"/>
      <c r="BC412" s="82"/>
      <c r="BD412" s="82"/>
      <c r="BE412" s="82"/>
      <c r="BF412" s="82"/>
      <c r="BG412" s="82"/>
    </row>
    <row r="413" spans="1:59" x14ac:dyDescent="0.4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  <c r="AB413" s="81"/>
      <c r="AC413" s="81"/>
      <c r="AD413" s="81"/>
      <c r="AE413" s="81"/>
      <c r="AF413" s="81"/>
      <c r="AG413" s="81"/>
      <c r="AH413" s="81"/>
      <c r="AI413" s="81"/>
      <c r="AJ413" s="81"/>
      <c r="AK413" s="81"/>
      <c r="AL413" s="81"/>
      <c r="AM413" s="82"/>
      <c r="AN413" s="82"/>
      <c r="AO413" s="82"/>
      <c r="AP413" s="82"/>
      <c r="AQ413" s="82"/>
      <c r="AR413" s="82"/>
      <c r="AS413" s="82"/>
      <c r="AT413" s="82"/>
      <c r="AU413" s="82"/>
      <c r="AV413" s="82"/>
      <c r="AW413" s="82"/>
      <c r="AX413" s="82"/>
      <c r="AY413" s="82"/>
      <c r="AZ413" s="82"/>
      <c r="BA413" s="82"/>
      <c r="BB413" s="82"/>
      <c r="BC413" s="82"/>
      <c r="BD413" s="82"/>
      <c r="BE413" s="82"/>
      <c r="BF413" s="82"/>
      <c r="BG413" s="82"/>
    </row>
    <row r="414" spans="1:59" x14ac:dyDescent="0.4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  <c r="AB414" s="81"/>
      <c r="AC414" s="81"/>
      <c r="AD414" s="81"/>
      <c r="AE414" s="81"/>
      <c r="AF414" s="81"/>
      <c r="AG414" s="81"/>
      <c r="AH414" s="81"/>
      <c r="AI414" s="81"/>
      <c r="AJ414" s="81"/>
      <c r="AK414" s="81"/>
      <c r="AL414" s="81"/>
      <c r="AM414" s="82"/>
      <c r="AN414" s="82"/>
      <c r="AO414" s="82"/>
      <c r="AP414" s="82"/>
      <c r="AQ414" s="82"/>
      <c r="AR414" s="82"/>
      <c r="AS414" s="82"/>
      <c r="AT414" s="82"/>
      <c r="AU414" s="82"/>
      <c r="AV414" s="82"/>
      <c r="AW414" s="82"/>
      <c r="AX414" s="82"/>
      <c r="AY414" s="82"/>
      <c r="AZ414" s="82"/>
      <c r="BA414" s="82"/>
      <c r="BB414" s="82"/>
      <c r="BC414" s="82"/>
      <c r="BD414" s="82"/>
      <c r="BE414" s="82"/>
      <c r="BF414" s="82"/>
      <c r="BG414" s="82"/>
    </row>
    <row r="415" spans="1:59" x14ac:dyDescent="0.4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  <c r="AB415" s="81"/>
      <c r="AC415" s="81"/>
      <c r="AD415" s="81"/>
      <c r="AE415" s="81"/>
      <c r="AF415" s="81"/>
      <c r="AG415" s="81"/>
      <c r="AH415" s="81"/>
      <c r="AI415" s="81"/>
      <c r="AJ415" s="81"/>
      <c r="AK415" s="81"/>
      <c r="AL415" s="81"/>
      <c r="AM415" s="82"/>
      <c r="AN415" s="82"/>
      <c r="AO415" s="82"/>
      <c r="AP415" s="82"/>
      <c r="AQ415" s="82"/>
      <c r="AR415" s="82"/>
      <c r="AS415" s="82"/>
      <c r="AT415" s="82"/>
      <c r="AU415" s="82"/>
      <c r="AV415" s="82"/>
      <c r="AW415" s="82"/>
      <c r="AX415" s="82"/>
      <c r="AY415" s="82"/>
      <c r="AZ415" s="82"/>
      <c r="BA415" s="82"/>
      <c r="BB415" s="82"/>
      <c r="BC415" s="82"/>
      <c r="BD415" s="82"/>
      <c r="BE415" s="82"/>
      <c r="BF415" s="82"/>
      <c r="BG415" s="82"/>
    </row>
    <row r="416" spans="1:59" x14ac:dyDescent="0.4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  <c r="AB416" s="81"/>
      <c r="AC416" s="81"/>
      <c r="AD416" s="81"/>
      <c r="AE416" s="81"/>
      <c r="AF416" s="81"/>
      <c r="AG416" s="81"/>
      <c r="AH416" s="81"/>
      <c r="AI416" s="81"/>
      <c r="AJ416" s="81"/>
      <c r="AK416" s="81"/>
      <c r="AL416" s="81"/>
      <c r="AM416" s="82"/>
      <c r="AN416" s="82"/>
      <c r="AO416" s="82"/>
      <c r="AP416" s="82"/>
      <c r="AQ416" s="82"/>
      <c r="AR416" s="82"/>
      <c r="AS416" s="82"/>
      <c r="AT416" s="82"/>
      <c r="AU416" s="82"/>
      <c r="AV416" s="82"/>
      <c r="AW416" s="82"/>
      <c r="AX416" s="82"/>
      <c r="AY416" s="82"/>
      <c r="AZ416" s="82"/>
      <c r="BA416" s="82"/>
      <c r="BB416" s="82"/>
      <c r="BC416" s="82"/>
      <c r="BD416" s="82"/>
      <c r="BE416" s="82"/>
      <c r="BF416" s="82"/>
      <c r="BG416" s="82"/>
    </row>
    <row r="417" spans="1:59" x14ac:dyDescent="0.4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  <c r="AB417" s="81"/>
      <c r="AC417" s="81"/>
      <c r="AD417" s="81"/>
      <c r="AE417" s="81"/>
      <c r="AF417" s="81"/>
      <c r="AG417" s="81"/>
      <c r="AH417" s="81"/>
      <c r="AI417" s="81"/>
      <c r="AJ417" s="81"/>
      <c r="AK417" s="81"/>
      <c r="AL417" s="81"/>
      <c r="AM417" s="82"/>
      <c r="AN417" s="82"/>
      <c r="AO417" s="82"/>
      <c r="AP417" s="82"/>
      <c r="AQ417" s="82"/>
      <c r="AR417" s="82"/>
      <c r="AS417" s="82"/>
      <c r="AT417" s="82"/>
      <c r="AU417" s="82"/>
      <c r="AV417" s="82"/>
      <c r="AW417" s="82"/>
      <c r="AX417" s="82"/>
      <c r="AY417" s="82"/>
      <c r="AZ417" s="82"/>
      <c r="BA417" s="82"/>
      <c r="BB417" s="82"/>
      <c r="BC417" s="82"/>
      <c r="BD417" s="82"/>
      <c r="BE417" s="82"/>
      <c r="BF417" s="82"/>
      <c r="BG417" s="82"/>
    </row>
    <row r="418" spans="1:59" x14ac:dyDescent="0.4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  <c r="AB418" s="81"/>
      <c r="AC418" s="81"/>
      <c r="AD418" s="81"/>
      <c r="AE418" s="81"/>
      <c r="AF418" s="81"/>
      <c r="AG418" s="81"/>
      <c r="AH418" s="81"/>
      <c r="AI418" s="81"/>
      <c r="AJ418" s="81"/>
      <c r="AK418" s="81"/>
      <c r="AL418" s="81"/>
      <c r="AM418" s="82"/>
      <c r="AN418" s="82"/>
      <c r="AO418" s="82"/>
      <c r="AP418" s="82"/>
      <c r="AQ418" s="82"/>
      <c r="AR418" s="82"/>
      <c r="AS418" s="82"/>
      <c r="AT418" s="82"/>
      <c r="AU418" s="82"/>
      <c r="AV418" s="82"/>
      <c r="AW418" s="82"/>
      <c r="AX418" s="82"/>
      <c r="AY418" s="82"/>
      <c r="AZ418" s="82"/>
      <c r="BA418" s="82"/>
      <c r="BB418" s="82"/>
      <c r="BC418" s="82"/>
      <c r="BD418" s="82"/>
      <c r="BE418" s="82"/>
      <c r="BF418" s="82"/>
      <c r="BG418" s="82"/>
    </row>
    <row r="419" spans="1:59" x14ac:dyDescent="0.4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  <c r="AB419" s="81"/>
      <c r="AC419" s="81"/>
      <c r="AD419" s="81"/>
      <c r="AE419" s="81"/>
      <c r="AF419" s="81"/>
      <c r="AG419" s="81"/>
      <c r="AH419" s="81"/>
      <c r="AI419" s="81"/>
      <c r="AJ419" s="81"/>
      <c r="AK419" s="81"/>
      <c r="AL419" s="81"/>
      <c r="AM419" s="82"/>
      <c r="AN419" s="82"/>
      <c r="AO419" s="82"/>
      <c r="AP419" s="82"/>
      <c r="AQ419" s="82"/>
      <c r="AR419" s="82"/>
      <c r="AS419" s="82"/>
      <c r="AT419" s="82"/>
      <c r="AU419" s="82"/>
      <c r="AV419" s="82"/>
      <c r="AW419" s="82"/>
      <c r="AX419" s="82"/>
      <c r="AY419" s="82"/>
      <c r="AZ419" s="82"/>
      <c r="BA419" s="82"/>
      <c r="BB419" s="82"/>
      <c r="BC419" s="82"/>
      <c r="BD419" s="82"/>
      <c r="BE419" s="82"/>
      <c r="BF419" s="82"/>
      <c r="BG419" s="82"/>
    </row>
    <row r="420" spans="1:59" x14ac:dyDescent="0.4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  <c r="AB420" s="81"/>
      <c r="AC420" s="81"/>
      <c r="AD420" s="81"/>
      <c r="AE420" s="81"/>
      <c r="AF420" s="81"/>
      <c r="AG420" s="81"/>
      <c r="AH420" s="81"/>
      <c r="AI420" s="81"/>
      <c r="AJ420" s="81"/>
      <c r="AK420" s="81"/>
      <c r="AL420" s="81"/>
      <c r="AM420" s="82"/>
      <c r="AN420" s="82"/>
      <c r="AO420" s="82"/>
      <c r="AP420" s="82"/>
      <c r="AQ420" s="82"/>
      <c r="AR420" s="82"/>
      <c r="AS420" s="82"/>
      <c r="AT420" s="82"/>
      <c r="AU420" s="82"/>
      <c r="AV420" s="82"/>
      <c r="AW420" s="82"/>
      <c r="AX420" s="82"/>
      <c r="AY420" s="82"/>
      <c r="AZ420" s="82"/>
      <c r="BA420" s="82"/>
      <c r="BB420" s="82"/>
      <c r="BC420" s="82"/>
      <c r="BD420" s="82"/>
      <c r="BE420" s="82"/>
      <c r="BF420" s="82"/>
      <c r="BG420" s="82"/>
    </row>
    <row r="421" spans="1:59" x14ac:dyDescent="0.4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  <c r="AB421" s="81"/>
      <c r="AC421" s="81"/>
      <c r="AD421" s="81"/>
      <c r="AE421" s="81"/>
      <c r="AF421" s="81"/>
      <c r="AG421" s="81"/>
      <c r="AH421" s="81"/>
      <c r="AI421" s="81"/>
      <c r="AJ421" s="81"/>
      <c r="AK421" s="81"/>
      <c r="AL421" s="81"/>
      <c r="AM421" s="82"/>
      <c r="AN421" s="82"/>
      <c r="AO421" s="82"/>
      <c r="AP421" s="82"/>
      <c r="AQ421" s="82"/>
      <c r="AR421" s="82"/>
      <c r="AS421" s="82"/>
      <c r="AT421" s="82"/>
      <c r="AU421" s="82"/>
      <c r="AV421" s="82"/>
      <c r="AW421" s="82"/>
      <c r="AX421" s="82"/>
      <c r="AY421" s="82"/>
      <c r="AZ421" s="82"/>
      <c r="BA421" s="82"/>
      <c r="BB421" s="82"/>
      <c r="BC421" s="82"/>
      <c r="BD421" s="82"/>
      <c r="BE421" s="82"/>
      <c r="BF421" s="82"/>
      <c r="BG421" s="82"/>
    </row>
    <row r="422" spans="1:59" x14ac:dyDescent="0.4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  <c r="AB422" s="81"/>
      <c r="AC422" s="81"/>
      <c r="AD422" s="81"/>
      <c r="AE422" s="81"/>
      <c r="AF422" s="81"/>
      <c r="AG422" s="81"/>
      <c r="AH422" s="81"/>
      <c r="AI422" s="81"/>
      <c r="AJ422" s="81"/>
      <c r="AK422" s="81"/>
      <c r="AL422" s="81"/>
      <c r="AM422" s="82"/>
      <c r="AN422" s="82"/>
      <c r="AO422" s="82"/>
      <c r="AP422" s="82"/>
      <c r="AQ422" s="82"/>
      <c r="AR422" s="82"/>
      <c r="AS422" s="82"/>
      <c r="AT422" s="82"/>
      <c r="AU422" s="82"/>
      <c r="AV422" s="82"/>
      <c r="AW422" s="82"/>
      <c r="AX422" s="82"/>
      <c r="AY422" s="82"/>
      <c r="AZ422" s="82"/>
      <c r="BA422" s="82"/>
      <c r="BB422" s="82"/>
      <c r="BC422" s="82"/>
      <c r="BD422" s="82"/>
      <c r="BE422" s="82"/>
      <c r="BF422" s="82"/>
      <c r="BG422" s="82"/>
    </row>
    <row r="423" spans="1:59" x14ac:dyDescent="0.4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  <c r="AB423" s="81"/>
      <c r="AC423" s="81"/>
      <c r="AD423" s="81"/>
      <c r="AE423" s="81"/>
      <c r="AF423" s="81"/>
      <c r="AG423" s="81"/>
      <c r="AH423" s="81"/>
      <c r="AI423" s="81"/>
      <c r="AJ423" s="81"/>
      <c r="AK423" s="81"/>
      <c r="AL423" s="81"/>
      <c r="AM423" s="82"/>
      <c r="AN423" s="82"/>
      <c r="AO423" s="82"/>
      <c r="AP423" s="82"/>
      <c r="AQ423" s="82"/>
      <c r="AR423" s="82"/>
      <c r="AS423" s="82"/>
      <c r="AT423" s="82"/>
      <c r="AU423" s="82"/>
      <c r="AV423" s="82"/>
      <c r="AW423" s="82"/>
      <c r="AX423" s="82"/>
      <c r="AY423" s="82"/>
      <c r="AZ423" s="82"/>
      <c r="BA423" s="82"/>
      <c r="BB423" s="82"/>
      <c r="BC423" s="82"/>
      <c r="BD423" s="82"/>
      <c r="BE423" s="82"/>
      <c r="BF423" s="82"/>
      <c r="BG423" s="82"/>
    </row>
    <row r="424" spans="1:59" x14ac:dyDescent="0.4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  <c r="AB424" s="81"/>
      <c r="AC424" s="81"/>
      <c r="AD424" s="81"/>
      <c r="AE424" s="81"/>
      <c r="AF424" s="81"/>
      <c r="AG424" s="81"/>
      <c r="AH424" s="81"/>
      <c r="AI424" s="81"/>
      <c r="AJ424" s="81"/>
      <c r="AK424" s="81"/>
      <c r="AL424" s="81"/>
      <c r="AM424" s="82"/>
      <c r="AN424" s="82"/>
      <c r="AO424" s="82"/>
      <c r="AP424" s="82"/>
      <c r="AQ424" s="82"/>
      <c r="AR424" s="82"/>
      <c r="AS424" s="82"/>
      <c r="AT424" s="82"/>
      <c r="AU424" s="82"/>
      <c r="AV424" s="82"/>
      <c r="AW424" s="82"/>
      <c r="AX424" s="82"/>
      <c r="AY424" s="82"/>
      <c r="AZ424" s="82"/>
      <c r="BA424" s="82"/>
      <c r="BB424" s="82"/>
      <c r="BC424" s="82"/>
      <c r="BD424" s="82"/>
      <c r="BE424" s="82"/>
      <c r="BF424" s="82"/>
      <c r="BG424" s="82"/>
    </row>
    <row r="425" spans="1:59" x14ac:dyDescent="0.4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  <c r="AB425" s="81"/>
      <c r="AC425" s="81"/>
      <c r="AD425" s="81"/>
      <c r="AE425" s="81"/>
      <c r="AF425" s="81"/>
      <c r="AG425" s="81"/>
      <c r="AH425" s="81"/>
      <c r="AI425" s="81"/>
      <c r="AJ425" s="81"/>
      <c r="AK425" s="81"/>
      <c r="AL425" s="81"/>
      <c r="AM425" s="82"/>
      <c r="AN425" s="82"/>
      <c r="AO425" s="82"/>
      <c r="AP425" s="82"/>
      <c r="AQ425" s="82"/>
      <c r="AR425" s="82"/>
      <c r="AS425" s="82"/>
      <c r="AT425" s="82"/>
      <c r="AU425" s="82"/>
      <c r="AV425" s="82"/>
      <c r="AW425" s="82"/>
      <c r="AX425" s="82"/>
      <c r="AY425" s="82"/>
      <c r="AZ425" s="82"/>
      <c r="BA425" s="82"/>
      <c r="BB425" s="82"/>
      <c r="BC425" s="82"/>
      <c r="BD425" s="82"/>
      <c r="BE425" s="82"/>
      <c r="BF425" s="82"/>
      <c r="BG425" s="82"/>
    </row>
    <row r="426" spans="1:59" x14ac:dyDescent="0.4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  <c r="AB426" s="81"/>
      <c r="AC426" s="81"/>
      <c r="AD426" s="81"/>
      <c r="AE426" s="81"/>
      <c r="AF426" s="81"/>
      <c r="AG426" s="81"/>
      <c r="AH426" s="81"/>
      <c r="AI426" s="81"/>
      <c r="AJ426" s="81"/>
      <c r="AK426" s="81"/>
      <c r="AL426" s="81"/>
      <c r="AM426" s="82"/>
      <c r="AN426" s="82"/>
      <c r="AO426" s="82"/>
      <c r="AP426" s="82"/>
      <c r="AQ426" s="82"/>
      <c r="AR426" s="82"/>
      <c r="AS426" s="82"/>
      <c r="AT426" s="82"/>
      <c r="AU426" s="82"/>
      <c r="AV426" s="82"/>
      <c r="AW426" s="82"/>
      <c r="AX426" s="82"/>
      <c r="AY426" s="82"/>
      <c r="AZ426" s="82"/>
      <c r="BA426" s="82"/>
      <c r="BB426" s="82"/>
      <c r="BC426" s="82"/>
      <c r="BD426" s="82"/>
      <c r="BE426" s="82"/>
      <c r="BF426" s="82"/>
      <c r="BG426" s="82"/>
    </row>
    <row r="427" spans="1:59" x14ac:dyDescent="0.4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  <c r="AB427" s="81"/>
      <c r="AC427" s="81"/>
      <c r="AD427" s="81"/>
      <c r="AE427" s="81"/>
      <c r="AF427" s="81"/>
      <c r="AG427" s="81"/>
      <c r="AH427" s="81"/>
      <c r="AI427" s="81"/>
      <c r="AJ427" s="81"/>
      <c r="AK427" s="81"/>
      <c r="AL427" s="81"/>
      <c r="AM427" s="82"/>
      <c r="AN427" s="82"/>
      <c r="AO427" s="82"/>
      <c r="AP427" s="82"/>
      <c r="AQ427" s="82"/>
      <c r="AR427" s="82"/>
      <c r="AS427" s="82"/>
      <c r="AT427" s="82"/>
      <c r="AU427" s="82"/>
      <c r="AV427" s="82"/>
      <c r="AW427" s="82"/>
      <c r="AX427" s="82"/>
      <c r="AY427" s="82"/>
      <c r="AZ427" s="82"/>
      <c r="BA427" s="82"/>
      <c r="BB427" s="82"/>
      <c r="BC427" s="82"/>
      <c r="BD427" s="82"/>
      <c r="BE427" s="82"/>
      <c r="BF427" s="82"/>
      <c r="BG427" s="82"/>
    </row>
    <row r="428" spans="1:59" x14ac:dyDescent="0.4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  <c r="AB428" s="81"/>
      <c r="AC428" s="81"/>
      <c r="AD428" s="81"/>
      <c r="AE428" s="81"/>
      <c r="AF428" s="81"/>
      <c r="AG428" s="81"/>
      <c r="AH428" s="81"/>
      <c r="AI428" s="81"/>
      <c r="AJ428" s="81"/>
      <c r="AK428" s="81"/>
      <c r="AL428" s="81"/>
      <c r="AM428" s="82"/>
      <c r="AN428" s="82"/>
      <c r="AO428" s="82"/>
      <c r="AP428" s="82"/>
      <c r="AQ428" s="82"/>
      <c r="AR428" s="82"/>
      <c r="AS428" s="82"/>
      <c r="AT428" s="82"/>
      <c r="AU428" s="82"/>
      <c r="AV428" s="82"/>
      <c r="AW428" s="82"/>
      <c r="AX428" s="82"/>
      <c r="AY428" s="82"/>
      <c r="AZ428" s="82"/>
      <c r="BA428" s="82"/>
      <c r="BB428" s="82"/>
      <c r="BC428" s="82"/>
      <c r="BD428" s="82"/>
      <c r="BE428" s="82"/>
      <c r="BF428" s="82"/>
      <c r="BG428" s="82"/>
    </row>
    <row r="429" spans="1:59" x14ac:dyDescent="0.4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  <c r="AB429" s="81"/>
      <c r="AC429" s="81"/>
      <c r="AD429" s="81"/>
      <c r="AE429" s="81"/>
      <c r="AF429" s="81"/>
      <c r="AG429" s="81"/>
      <c r="AH429" s="81"/>
      <c r="AI429" s="81"/>
      <c r="AJ429" s="81"/>
      <c r="AK429" s="81"/>
      <c r="AL429" s="81"/>
      <c r="AM429" s="82"/>
      <c r="AN429" s="82"/>
      <c r="AO429" s="82"/>
      <c r="AP429" s="82"/>
      <c r="AQ429" s="82"/>
      <c r="AR429" s="82"/>
      <c r="AS429" s="82"/>
      <c r="AT429" s="82"/>
      <c r="AU429" s="82"/>
      <c r="AV429" s="82"/>
      <c r="AW429" s="82"/>
      <c r="AX429" s="82"/>
      <c r="AY429" s="82"/>
      <c r="AZ429" s="82"/>
      <c r="BA429" s="82"/>
      <c r="BB429" s="82"/>
      <c r="BC429" s="82"/>
      <c r="BD429" s="82"/>
      <c r="BE429" s="82"/>
      <c r="BF429" s="82"/>
      <c r="BG429" s="82"/>
    </row>
    <row r="430" spans="1:59" x14ac:dyDescent="0.4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  <c r="AB430" s="81"/>
      <c r="AC430" s="81"/>
      <c r="AD430" s="81"/>
      <c r="AE430" s="81"/>
      <c r="AF430" s="81"/>
      <c r="AG430" s="81"/>
      <c r="AH430" s="81"/>
      <c r="AI430" s="81"/>
      <c r="AJ430" s="81"/>
      <c r="AK430" s="81"/>
      <c r="AL430" s="81"/>
      <c r="AM430" s="82"/>
      <c r="AN430" s="82"/>
      <c r="AO430" s="82"/>
      <c r="AP430" s="82"/>
      <c r="AQ430" s="82"/>
      <c r="AR430" s="82"/>
      <c r="AS430" s="82"/>
      <c r="AT430" s="82"/>
      <c r="AU430" s="82"/>
      <c r="AV430" s="82"/>
      <c r="AW430" s="82"/>
      <c r="AX430" s="82"/>
      <c r="AY430" s="82"/>
      <c r="AZ430" s="82"/>
      <c r="BA430" s="82"/>
      <c r="BB430" s="82"/>
      <c r="BC430" s="82"/>
      <c r="BD430" s="82"/>
      <c r="BE430" s="82"/>
      <c r="BF430" s="82"/>
      <c r="BG430" s="82"/>
    </row>
    <row r="431" spans="1:59" x14ac:dyDescent="0.4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  <c r="AB431" s="81"/>
      <c r="AC431" s="81"/>
      <c r="AD431" s="81"/>
      <c r="AE431" s="81"/>
      <c r="AF431" s="81"/>
      <c r="AG431" s="81"/>
      <c r="AH431" s="81"/>
      <c r="AI431" s="81"/>
      <c r="AJ431" s="81"/>
      <c r="AK431" s="81"/>
      <c r="AL431" s="81"/>
      <c r="AM431" s="82"/>
      <c r="AN431" s="82"/>
      <c r="AO431" s="82"/>
      <c r="AP431" s="82"/>
      <c r="AQ431" s="82"/>
      <c r="AR431" s="82"/>
      <c r="AS431" s="82"/>
      <c r="AT431" s="82"/>
      <c r="AU431" s="82"/>
      <c r="AV431" s="82"/>
      <c r="AW431" s="82"/>
      <c r="AX431" s="82"/>
      <c r="AY431" s="82"/>
      <c r="AZ431" s="82"/>
      <c r="BA431" s="82"/>
      <c r="BB431" s="82"/>
      <c r="BC431" s="82"/>
      <c r="BD431" s="82"/>
      <c r="BE431" s="82"/>
      <c r="BF431" s="82"/>
      <c r="BG431" s="82"/>
    </row>
    <row r="432" spans="1:59" x14ac:dyDescent="0.4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  <c r="AB432" s="81"/>
      <c r="AC432" s="81"/>
      <c r="AD432" s="81"/>
      <c r="AE432" s="81"/>
      <c r="AF432" s="81"/>
      <c r="AG432" s="81"/>
      <c r="AH432" s="81"/>
      <c r="AI432" s="81"/>
      <c r="AJ432" s="81"/>
      <c r="AK432" s="81"/>
      <c r="AL432" s="81"/>
      <c r="AM432" s="82"/>
      <c r="AN432" s="82"/>
      <c r="AO432" s="82"/>
      <c r="AP432" s="82"/>
      <c r="AQ432" s="82"/>
      <c r="AR432" s="82"/>
      <c r="AS432" s="82"/>
      <c r="AT432" s="82"/>
      <c r="AU432" s="82"/>
      <c r="AV432" s="82"/>
      <c r="AW432" s="82"/>
      <c r="AX432" s="82"/>
      <c r="AY432" s="82"/>
      <c r="AZ432" s="82"/>
      <c r="BA432" s="82"/>
      <c r="BB432" s="82"/>
      <c r="BC432" s="82"/>
      <c r="BD432" s="82"/>
      <c r="BE432" s="82"/>
      <c r="BF432" s="82"/>
      <c r="BG432" s="82"/>
    </row>
    <row r="433" spans="1:59" x14ac:dyDescent="0.4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  <c r="AB433" s="81"/>
      <c r="AC433" s="81"/>
      <c r="AD433" s="81"/>
      <c r="AE433" s="81"/>
      <c r="AF433" s="81"/>
      <c r="AG433" s="81"/>
      <c r="AH433" s="81"/>
      <c r="AI433" s="81"/>
      <c r="AJ433" s="81"/>
      <c r="AK433" s="81"/>
      <c r="AL433" s="81"/>
      <c r="AM433" s="82"/>
      <c r="AN433" s="82"/>
      <c r="AO433" s="82"/>
      <c r="AP433" s="82"/>
      <c r="AQ433" s="82"/>
      <c r="AR433" s="82"/>
      <c r="AS433" s="82"/>
      <c r="AT433" s="82"/>
      <c r="AU433" s="82"/>
      <c r="AV433" s="82"/>
      <c r="AW433" s="82"/>
      <c r="AX433" s="82"/>
      <c r="AY433" s="82"/>
      <c r="AZ433" s="82"/>
      <c r="BA433" s="82"/>
      <c r="BB433" s="82"/>
      <c r="BC433" s="82"/>
      <c r="BD433" s="82"/>
      <c r="BE433" s="82"/>
      <c r="BF433" s="82"/>
      <c r="BG433" s="82"/>
    </row>
    <row r="434" spans="1:59" x14ac:dyDescent="0.4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  <c r="AA434" s="81"/>
      <c r="AB434" s="81"/>
      <c r="AC434" s="81"/>
      <c r="AD434" s="81"/>
      <c r="AE434" s="81"/>
      <c r="AF434" s="81"/>
      <c r="AG434" s="81"/>
      <c r="AH434" s="81"/>
      <c r="AI434" s="81"/>
      <c r="AJ434" s="81"/>
      <c r="AK434" s="81"/>
      <c r="AL434" s="81"/>
      <c r="AM434" s="82"/>
      <c r="AN434" s="82"/>
      <c r="AO434" s="82"/>
      <c r="AP434" s="82"/>
      <c r="AQ434" s="82"/>
      <c r="AR434" s="82"/>
      <c r="AS434" s="82"/>
      <c r="AT434" s="82"/>
      <c r="AU434" s="82"/>
      <c r="AV434" s="82"/>
      <c r="AW434" s="82"/>
      <c r="AX434" s="82"/>
      <c r="AY434" s="82"/>
      <c r="AZ434" s="82"/>
      <c r="BA434" s="82"/>
      <c r="BB434" s="82"/>
      <c r="BC434" s="82"/>
      <c r="BD434" s="82"/>
      <c r="BE434" s="82"/>
      <c r="BF434" s="82"/>
      <c r="BG434" s="82"/>
    </row>
    <row r="435" spans="1:59" x14ac:dyDescent="0.4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  <c r="AA435" s="81"/>
      <c r="AB435" s="81"/>
      <c r="AC435" s="81"/>
      <c r="AD435" s="81"/>
      <c r="AE435" s="81"/>
      <c r="AF435" s="81"/>
      <c r="AG435" s="81"/>
      <c r="AH435" s="81"/>
      <c r="AI435" s="81"/>
      <c r="AJ435" s="81"/>
      <c r="AK435" s="81"/>
      <c r="AL435" s="81"/>
      <c r="AM435" s="82"/>
      <c r="AN435" s="82"/>
      <c r="AO435" s="82"/>
      <c r="AP435" s="82"/>
      <c r="AQ435" s="82"/>
      <c r="AR435" s="82"/>
      <c r="AS435" s="82"/>
      <c r="AT435" s="82"/>
      <c r="AU435" s="82"/>
      <c r="AV435" s="82"/>
      <c r="AW435" s="82"/>
      <c r="AX435" s="82"/>
      <c r="AY435" s="82"/>
      <c r="AZ435" s="82"/>
      <c r="BA435" s="82"/>
      <c r="BB435" s="82"/>
      <c r="BC435" s="82"/>
      <c r="BD435" s="82"/>
      <c r="BE435" s="82"/>
      <c r="BF435" s="82"/>
      <c r="BG435" s="82"/>
    </row>
    <row r="436" spans="1:59" x14ac:dyDescent="0.4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  <c r="AA436" s="81"/>
      <c r="AB436" s="81"/>
      <c r="AC436" s="81"/>
      <c r="AD436" s="81"/>
      <c r="AE436" s="81"/>
      <c r="AF436" s="81"/>
      <c r="AG436" s="81"/>
      <c r="AH436" s="81"/>
      <c r="AI436" s="81"/>
      <c r="AJ436" s="81"/>
      <c r="AK436" s="81"/>
      <c r="AL436" s="81"/>
      <c r="AM436" s="82"/>
      <c r="AN436" s="82"/>
      <c r="AO436" s="82"/>
      <c r="AP436" s="82"/>
      <c r="AQ436" s="82"/>
      <c r="AR436" s="82"/>
      <c r="AS436" s="82"/>
      <c r="AT436" s="82"/>
      <c r="AU436" s="82"/>
      <c r="AV436" s="82"/>
      <c r="AW436" s="82"/>
      <c r="AX436" s="82"/>
      <c r="AY436" s="82"/>
      <c r="AZ436" s="82"/>
      <c r="BA436" s="82"/>
      <c r="BB436" s="82"/>
      <c r="BC436" s="82"/>
      <c r="BD436" s="82"/>
      <c r="BE436" s="82"/>
      <c r="BF436" s="82"/>
      <c r="BG436" s="82"/>
    </row>
    <row r="437" spans="1:59" x14ac:dyDescent="0.4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  <c r="AA437" s="81"/>
      <c r="AB437" s="81"/>
      <c r="AC437" s="81"/>
      <c r="AD437" s="81"/>
      <c r="AE437" s="81"/>
      <c r="AF437" s="81"/>
      <c r="AG437" s="81"/>
      <c r="AH437" s="81"/>
      <c r="AI437" s="81"/>
      <c r="AJ437" s="81"/>
      <c r="AK437" s="81"/>
      <c r="AL437" s="81"/>
      <c r="AM437" s="82"/>
      <c r="AN437" s="82"/>
      <c r="AO437" s="82"/>
      <c r="AP437" s="82"/>
      <c r="AQ437" s="82"/>
      <c r="AR437" s="82"/>
      <c r="AS437" s="82"/>
      <c r="AT437" s="82"/>
      <c r="AU437" s="82"/>
      <c r="AV437" s="82"/>
      <c r="AW437" s="82"/>
      <c r="AX437" s="82"/>
      <c r="AY437" s="82"/>
      <c r="AZ437" s="82"/>
      <c r="BA437" s="82"/>
      <c r="BB437" s="82"/>
      <c r="BC437" s="82"/>
      <c r="BD437" s="82"/>
      <c r="BE437" s="82"/>
      <c r="BF437" s="82"/>
      <c r="BG437" s="82"/>
    </row>
    <row r="438" spans="1:59" x14ac:dyDescent="0.4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  <c r="AA438" s="81"/>
      <c r="AB438" s="81"/>
      <c r="AC438" s="81"/>
      <c r="AD438" s="81"/>
      <c r="AE438" s="81"/>
      <c r="AF438" s="81"/>
      <c r="AG438" s="81"/>
      <c r="AH438" s="81"/>
      <c r="AI438" s="81"/>
      <c r="AJ438" s="81"/>
      <c r="AK438" s="81"/>
      <c r="AL438" s="81"/>
      <c r="AM438" s="82"/>
      <c r="AN438" s="82"/>
      <c r="AO438" s="82"/>
      <c r="AP438" s="82"/>
      <c r="AQ438" s="82"/>
      <c r="AR438" s="82"/>
      <c r="AS438" s="82"/>
      <c r="AT438" s="82"/>
      <c r="AU438" s="82"/>
      <c r="AV438" s="82"/>
      <c r="AW438" s="82"/>
      <c r="AX438" s="82"/>
      <c r="AY438" s="82"/>
      <c r="AZ438" s="82"/>
      <c r="BA438" s="82"/>
      <c r="BB438" s="82"/>
      <c r="BC438" s="82"/>
      <c r="BD438" s="82"/>
      <c r="BE438" s="82"/>
      <c r="BF438" s="82"/>
      <c r="BG438" s="82"/>
    </row>
    <row r="439" spans="1:59" x14ac:dyDescent="0.4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  <c r="AA439" s="81"/>
      <c r="AB439" s="81"/>
      <c r="AC439" s="81"/>
      <c r="AD439" s="81"/>
      <c r="AE439" s="81"/>
      <c r="AF439" s="81"/>
      <c r="AG439" s="81"/>
      <c r="AH439" s="81"/>
      <c r="AI439" s="81"/>
      <c r="AJ439" s="81"/>
      <c r="AK439" s="81"/>
      <c r="AL439" s="81"/>
      <c r="AM439" s="82"/>
      <c r="AN439" s="82"/>
      <c r="AO439" s="82"/>
      <c r="AP439" s="82"/>
      <c r="AQ439" s="82"/>
      <c r="AR439" s="82"/>
      <c r="AS439" s="82"/>
      <c r="AT439" s="82"/>
      <c r="AU439" s="82"/>
      <c r="AV439" s="82"/>
      <c r="AW439" s="82"/>
      <c r="AX439" s="82"/>
      <c r="AY439" s="82"/>
      <c r="AZ439" s="82"/>
      <c r="BA439" s="82"/>
      <c r="BB439" s="82"/>
      <c r="BC439" s="82"/>
      <c r="BD439" s="82"/>
      <c r="BE439" s="82"/>
      <c r="BF439" s="82"/>
      <c r="BG439" s="82"/>
    </row>
    <row r="440" spans="1:59" x14ac:dyDescent="0.4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81"/>
      <c r="AB440" s="81"/>
      <c r="AC440" s="81"/>
      <c r="AD440" s="81"/>
      <c r="AE440" s="81"/>
      <c r="AF440" s="81"/>
      <c r="AG440" s="81"/>
      <c r="AH440" s="81"/>
      <c r="AI440" s="81"/>
      <c r="AJ440" s="81"/>
      <c r="AK440" s="81"/>
      <c r="AL440" s="81"/>
      <c r="AM440" s="82"/>
      <c r="AN440" s="82"/>
      <c r="AO440" s="82"/>
      <c r="AP440" s="82"/>
      <c r="AQ440" s="82"/>
      <c r="AR440" s="82"/>
      <c r="AS440" s="82"/>
      <c r="AT440" s="82"/>
      <c r="AU440" s="82"/>
      <c r="AV440" s="82"/>
      <c r="AW440" s="82"/>
      <c r="AX440" s="82"/>
      <c r="AY440" s="82"/>
      <c r="AZ440" s="82"/>
      <c r="BA440" s="82"/>
      <c r="BB440" s="82"/>
      <c r="BC440" s="82"/>
      <c r="BD440" s="82"/>
      <c r="BE440" s="82"/>
      <c r="BF440" s="82"/>
      <c r="BG440" s="82"/>
    </row>
    <row r="441" spans="1:59" x14ac:dyDescent="0.4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  <c r="AA441" s="81"/>
      <c r="AB441" s="81"/>
      <c r="AC441" s="81"/>
      <c r="AD441" s="81"/>
      <c r="AE441" s="81"/>
      <c r="AF441" s="81"/>
      <c r="AG441" s="81"/>
      <c r="AH441" s="81"/>
      <c r="AI441" s="81"/>
      <c r="AJ441" s="81"/>
      <c r="AK441" s="81"/>
      <c r="AL441" s="81"/>
      <c r="AM441" s="82"/>
      <c r="AN441" s="82"/>
      <c r="AO441" s="82"/>
      <c r="AP441" s="82"/>
      <c r="AQ441" s="82"/>
      <c r="AR441" s="82"/>
      <c r="AS441" s="82"/>
      <c r="AT441" s="82"/>
      <c r="AU441" s="82"/>
      <c r="AV441" s="82"/>
      <c r="AW441" s="82"/>
      <c r="AX441" s="82"/>
      <c r="AY441" s="82"/>
      <c r="AZ441" s="82"/>
      <c r="BA441" s="82"/>
      <c r="BB441" s="82"/>
      <c r="BC441" s="82"/>
      <c r="BD441" s="82"/>
      <c r="BE441" s="82"/>
      <c r="BF441" s="82"/>
      <c r="BG441" s="82"/>
    </row>
    <row r="442" spans="1:59" x14ac:dyDescent="0.4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  <c r="AA442" s="81"/>
      <c r="AB442" s="81"/>
      <c r="AC442" s="81"/>
      <c r="AD442" s="81"/>
      <c r="AE442" s="81"/>
      <c r="AF442" s="81"/>
      <c r="AG442" s="81"/>
      <c r="AH442" s="81"/>
      <c r="AI442" s="81"/>
      <c r="AJ442" s="81"/>
      <c r="AK442" s="81"/>
      <c r="AL442" s="81"/>
      <c r="AM442" s="82"/>
      <c r="AN442" s="82"/>
      <c r="AO442" s="82"/>
      <c r="AP442" s="82"/>
      <c r="AQ442" s="82"/>
      <c r="AR442" s="82"/>
      <c r="AS442" s="82"/>
      <c r="AT442" s="82"/>
      <c r="AU442" s="82"/>
      <c r="AV442" s="82"/>
      <c r="AW442" s="82"/>
      <c r="AX442" s="82"/>
      <c r="AY442" s="82"/>
      <c r="AZ442" s="82"/>
      <c r="BA442" s="82"/>
      <c r="BB442" s="82"/>
      <c r="BC442" s="82"/>
      <c r="BD442" s="82"/>
      <c r="BE442" s="82"/>
      <c r="BF442" s="82"/>
      <c r="BG442" s="82"/>
    </row>
    <row r="443" spans="1:59" x14ac:dyDescent="0.4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  <c r="AB443" s="81"/>
      <c r="AC443" s="81"/>
      <c r="AD443" s="81"/>
      <c r="AE443" s="81"/>
      <c r="AF443" s="81"/>
      <c r="AG443" s="81"/>
      <c r="AH443" s="81"/>
      <c r="AI443" s="81"/>
      <c r="AJ443" s="81"/>
      <c r="AK443" s="81"/>
      <c r="AL443" s="81"/>
      <c r="AM443" s="82"/>
      <c r="AN443" s="82"/>
      <c r="AO443" s="82"/>
      <c r="AP443" s="82"/>
      <c r="AQ443" s="82"/>
      <c r="AR443" s="82"/>
      <c r="AS443" s="82"/>
      <c r="AT443" s="82"/>
      <c r="AU443" s="82"/>
      <c r="AV443" s="82"/>
      <c r="AW443" s="82"/>
      <c r="AX443" s="82"/>
      <c r="AY443" s="82"/>
      <c r="AZ443" s="82"/>
      <c r="BA443" s="82"/>
      <c r="BB443" s="82"/>
      <c r="BC443" s="82"/>
      <c r="BD443" s="82"/>
      <c r="BE443" s="82"/>
      <c r="BF443" s="82"/>
      <c r="BG443" s="82"/>
    </row>
    <row r="444" spans="1:59" x14ac:dyDescent="0.4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  <c r="AA444" s="81"/>
      <c r="AB444" s="81"/>
      <c r="AC444" s="81"/>
      <c r="AD444" s="81"/>
      <c r="AE444" s="81"/>
      <c r="AF444" s="81"/>
      <c r="AG444" s="81"/>
      <c r="AH444" s="81"/>
      <c r="AI444" s="81"/>
      <c r="AJ444" s="81"/>
      <c r="AK444" s="81"/>
      <c r="AL444" s="81"/>
      <c r="AM444" s="82"/>
      <c r="AN444" s="82"/>
      <c r="AO444" s="82"/>
      <c r="AP444" s="82"/>
      <c r="AQ444" s="82"/>
      <c r="AR444" s="82"/>
      <c r="AS444" s="82"/>
      <c r="AT444" s="82"/>
      <c r="AU444" s="82"/>
      <c r="AV444" s="82"/>
      <c r="AW444" s="82"/>
      <c r="AX444" s="82"/>
      <c r="AY444" s="82"/>
      <c r="AZ444" s="82"/>
      <c r="BA444" s="82"/>
      <c r="BB444" s="82"/>
      <c r="BC444" s="82"/>
      <c r="BD444" s="82"/>
      <c r="BE444" s="82"/>
      <c r="BF444" s="82"/>
      <c r="BG444" s="82"/>
    </row>
    <row r="445" spans="1:59" x14ac:dyDescent="0.4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  <c r="AB445" s="81"/>
      <c r="AC445" s="81"/>
      <c r="AD445" s="81"/>
      <c r="AE445" s="81"/>
      <c r="AF445" s="81"/>
      <c r="AG445" s="81"/>
      <c r="AH445" s="81"/>
      <c r="AI445" s="81"/>
      <c r="AJ445" s="81"/>
      <c r="AK445" s="81"/>
      <c r="AL445" s="81"/>
      <c r="AM445" s="82"/>
      <c r="AN445" s="82"/>
      <c r="AO445" s="82"/>
      <c r="AP445" s="82"/>
      <c r="AQ445" s="82"/>
      <c r="AR445" s="82"/>
      <c r="AS445" s="82"/>
      <c r="AT445" s="82"/>
      <c r="AU445" s="82"/>
      <c r="AV445" s="82"/>
      <c r="AW445" s="82"/>
      <c r="AX445" s="82"/>
      <c r="AY445" s="82"/>
      <c r="AZ445" s="82"/>
      <c r="BA445" s="82"/>
      <c r="BB445" s="82"/>
      <c r="BC445" s="82"/>
      <c r="BD445" s="82"/>
      <c r="BE445" s="82"/>
      <c r="BF445" s="82"/>
      <c r="BG445" s="82"/>
    </row>
    <row r="446" spans="1:59" x14ac:dyDescent="0.4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  <c r="AA446" s="81"/>
      <c r="AB446" s="81"/>
      <c r="AC446" s="81"/>
      <c r="AD446" s="81"/>
      <c r="AE446" s="81"/>
      <c r="AF446" s="81"/>
      <c r="AG446" s="81"/>
      <c r="AH446" s="81"/>
      <c r="AI446" s="81"/>
      <c r="AJ446" s="81"/>
      <c r="AK446" s="81"/>
      <c r="AL446" s="81"/>
      <c r="AM446" s="82"/>
      <c r="AN446" s="82"/>
      <c r="AO446" s="82"/>
      <c r="AP446" s="82"/>
      <c r="AQ446" s="82"/>
      <c r="AR446" s="82"/>
      <c r="AS446" s="82"/>
      <c r="AT446" s="82"/>
      <c r="AU446" s="82"/>
      <c r="AV446" s="82"/>
      <c r="AW446" s="82"/>
      <c r="AX446" s="82"/>
      <c r="AY446" s="82"/>
      <c r="AZ446" s="82"/>
      <c r="BA446" s="82"/>
      <c r="BB446" s="82"/>
      <c r="BC446" s="82"/>
      <c r="BD446" s="82"/>
      <c r="BE446" s="82"/>
      <c r="BF446" s="82"/>
      <c r="BG446" s="82"/>
    </row>
    <row r="447" spans="1:59" x14ac:dyDescent="0.4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  <c r="AB447" s="81"/>
      <c r="AC447" s="81"/>
      <c r="AD447" s="81"/>
      <c r="AE447" s="81"/>
      <c r="AF447" s="81"/>
      <c r="AG447" s="81"/>
      <c r="AH447" s="81"/>
      <c r="AI447" s="81"/>
      <c r="AJ447" s="81"/>
      <c r="AK447" s="81"/>
      <c r="AL447" s="81"/>
      <c r="AM447" s="82"/>
      <c r="AN447" s="82"/>
      <c r="AO447" s="82"/>
      <c r="AP447" s="82"/>
      <c r="AQ447" s="82"/>
      <c r="AR447" s="82"/>
      <c r="AS447" s="82"/>
      <c r="AT447" s="82"/>
      <c r="AU447" s="82"/>
      <c r="AV447" s="82"/>
      <c r="AW447" s="82"/>
      <c r="AX447" s="82"/>
      <c r="AY447" s="82"/>
      <c r="AZ447" s="82"/>
      <c r="BA447" s="82"/>
      <c r="BB447" s="82"/>
      <c r="BC447" s="82"/>
      <c r="BD447" s="82"/>
      <c r="BE447" s="82"/>
      <c r="BF447" s="82"/>
      <c r="BG447" s="82"/>
    </row>
    <row r="448" spans="1:59" x14ac:dyDescent="0.4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  <c r="AA448" s="81"/>
      <c r="AB448" s="81"/>
      <c r="AC448" s="81"/>
      <c r="AD448" s="81"/>
      <c r="AE448" s="81"/>
      <c r="AF448" s="81"/>
      <c r="AG448" s="81"/>
      <c r="AH448" s="81"/>
      <c r="AI448" s="81"/>
      <c r="AJ448" s="81"/>
      <c r="AK448" s="81"/>
      <c r="AL448" s="81"/>
      <c r="AM448" s="82"/>
      <c r="AN448" s="82"/>
      <c r="AO448" s="82"/>
      <c r="AP448" s="82"/>
      <c r="AQ448" s="82"/>
      <c r="AR448" s="82"/>
      <c r="AS448" s="82"/>
      <c r="AT448" s="82"/>
      <c r="AU448" s="82"/>
      <c r="AV448" s="82"/>
      <c r="AW448" s="82"/>
      <c r="AX448" s="82"/>
      <c r="AY448" s="82"/>
      <c r="AZ448" s="82"/>
      <c r="BA448" s="82"/>
      <c r="BB448" s="82"/>
      <c r="BC448" s="82"/>
      <c r="BD448" s="82"/>
      <c r="BE448" s="82"/>
      <c r="BF448" s="82"/>
      <c r="BG448" s="82"/>
    </row>
    <row r="449" spans="1:59" x14ac:dyDescent="0.4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  <c r="AA449" s="81"/>
      <c r="AB449" s="81"/>
      <c r="AC449" s="81"/>
      <c r="AD449" s="81"/>
      <c r="AE449" s="81"/>
      <c r="AF449" s="81"/>
      <c r="AG449" s="81"/>
      <c r="AH449" s="81"/>
      <c r="AI449" s="81"/>
      <c r="AJ449" s="81"/>
      <c r="AK449" s="81"/>
      <c r="AL449" s="81"/>
      <c r="AM449" s="82"/>
      <c r="AN449" s="82"/>
      <c r="AO449" s="82"/>
      <c r="AP449" s="82"/>
      <c r="AQ449" s="82"/>
      <c r="AR449" s="82"/>
      <c r="AS449" s="82"/>
      <c r="AT449" s="82"/>
      <c r="AU449" s="82"/>
      <c r="AV449" s="82"/>
      <c r="AW449" s="82"/>
      <c r="AX449" s="82"/>
      <c r="AY449" s="82"/>
      <c r="AZ449" s="82"/>
      <c r="BA449" s="82"/>
      <c r="BB449" s="82"/>
      <c r="BC449" s="82"/>
      <c r="BD449" s="82"/>
      <c r="BE449" s="82"/>
      <c r="BF449" s="82"/>
      <c r="BG449" s="82"/>
    </row>
    <row r="450" spans="1:59" x14ac:dyDescent="0.4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  <c r="AB450" s="81"/>
      <c r="AC450" s="81"/>
      <c r="AD450" s="81"/>
      <c r="AE450" s="81"/>
      <c r="AF450" s="81"/>
      <c r="AG450" s="81"/>
      <c r="AH450" s="81"/>
      <c r="AI450" s="81"/>
      <c r="AJ450" s="81"/>
      <c r="AK450" s="81"/>
      <c r="AL450" s="81"/>
      <c r="AM450" s="82"/>
      <c r="AN450" s="82"/>
      <c r="AO450" s="82"/>
      <c r="AP450" s="82"/>
      <c r="AQ450" s="82"/>
      <c r="AR450" s="82"/>
      <c r="AS450" s="82"/>
      <c r="AT450" s="82"/>
      <c r="AU450" s="82"/>
      <c r="AV450" s="82"/>
      <c r="AW450" s="82"/>
      <c r="AX450" s="82"/>
      <c r="AY450" s="82"/>
      <c r="AZ450" s="82"/>
      <c r="BA450" s="82"/>
      <c r="BB450" s="82"/>
      <c r="BC450" s="82"/>
      <c r="BD450" s="82"/>
      <c r="BE450" s="82"/>
      <c r="BF450" s="82"/>
      <c r="BG450" s="82"/>
    </row>
    <row r="451" spans="1:59" x14ac:dyDescent="0.4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  <c r="AB451" s="81"/>
      <c r="AC451" s="81"/>
      <c r="AD451" s="81"/>
      <c r="AE451" s="81"/>
      <c r="AF451" s="81"/>
      <c r="AG451" s="81"/>
      <c r="AH451" s="81"/>
      <c r="AI451" s="81"/>
      <c r="AJ451" s="81"/>
      <c r="AK451" s="81"/>
      <c r="AL451" s="81"/>
      <c r="AM451" s="82"/>
      <c r="AN451" s="82"/>
      <c r="AO451" s="82"/>
      <c r="AP451" s="82"/>
      <c r="AQ451" s="82"/>
      <c r="AR451" s="82"/>
      <c r="AS451" s="82"/>
      <c r="AT451" s="82"/>
      <c r="AU451" s="82"/>
      <c r="AV451" s="82"/>
      <c r="AW451" s="82"/>
      <c r="AX451" s="82"/>
      <c r="AY451" s="82"/>
      <c r="AZ451" s="82"/>
      <c r="BA451" s="82"/>
      <c r="BB451" s="82"/>
      <c r="BC451" s="82"/>
      <c r="BD451" s="82"/>
      <c r="BE451" s="82"/>
      <c r="BF451" s="82"/>
      <c r="BG451" s="82"/>
    </row>
    <row r="452" spans="1:59" x14ac:dyDescent="0.4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  <c r="AB452" s="81"/>
      <c r="AC452" s="81"/>
      <c r="AD452" s="81"/>
      <c r="AE452" s="81"/>
      <c r="AF452" s="81"/>
      <c r="AG452" s="81"/>
      <c r="AH452" s="81"/>
      <c r="AI452" s="81"/>
      <c r="AJ452" s="81"/>
      <c r="AK452" s="81"/>
      <c r="AL452" s="81"/>
      <c r="AM452" s="82"/>
      <c r="AN452" s="82"/>
      <c r="AO452" s="82"/>
      <c r="AP452" s="82"/>
      <c r="AQ452" s="82"/>
      <c r="AR452" s="82"/>
      <c r="AS452" s="82"/>
      <c r="AT452" s="82"/>
      <c r="AU452" s="82"/>
      <c r="AV452" s="82"/>
      <c r="AW452" s="82"/>
      <c r="AX452" s="82"/>
      <c r="AY452" s="82"/>
      <c r="AZ452" s="82"/>
      <c r="BA452" s="82"/>
      <c r="BB452" s="82"/>
      <c r="BC452" s="82"/>
      <c r="BD452" s="82"/>
      <c r="BE452" s="82"/>
      <c r="BF452" s="82"/>
      <c r="BG452" s="82"/>
    </row>
    <row r="453" spans="1:59" x14ac:dyDescent="0.4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  <c r="AA453" s="81"/>
      <c r="AB453" s="81"/>
      <c r="AC453" s="81"/>
      <c r="AD453" s="81"/>
      <c r="AE453" s="81"/>
      <c r="AF453" s="81"/>
      <c r="AG453" s="81"/>
      <c r="AH453" s="81"/>
      <c r="AI453" s="81"/>
      <c r="AJ453" s="81"/>
      <c r="AK453" s="81"/>
      <c r="AL453" s="81"/>
      <c r="AM453" s="82"/>
      <c r="AN453" s="82"/>
      <c r="AO453" s="82"/>
      <c r="AP453" s="82"/>
      <c r="AQ453" s="82"/>
      <c r="AR453" s="82"/>
      <c r="AS453" s="82"/>
      <c r="AT453" s="82"/>
      <c r="AU453" s="82"/>
      <c r="AV453" s="82"/>
      <c r="AW453" s="82"/>
      <c r="AX453" s="82"/>
      <c r="AY453" s="82"/>
      <c r="AZ453" s="82"/>
      <c r="BA453" s="82"/>
      <c r="BB453" s="82"/>
      <c r="BC453" s="82"/>
      <c r="BD453" s="82"/>
      <c r="BE453" s="82"/>
      <c r="BF453" s="82"/>
      <c r="BG453" s="82"/>
    </row>
    <row r="454" spans="1:59" x14ac:dyDescent="0.4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  <c r="AA454" s="81"/>
      <c r="AB454" s="81"/>
      <c r="AC454" s="81"/>
      <c r="AD454" s="81"/>
      <c r="AE454" s="81"/>
      <c r="AF454" s="81"/>
      <c r="AG454" s="81"/>
      <c r="AH454" s="81"/>
      <c r="AI454" s="81"/>
      <c r="AJ454" s="81"/>
      <c r="AK454" s="81"/>
      <c r="AL454" s="81"/>
      <c r="AM454" s="82"/>
      <c r="AN454" s="82"/>
      <c r="AO454" s="82"/>
      <c r="AP454" s="82"/>
      <c r="AQ454" s="82"/>
      <c r="AR454" s="82"/>
      <c r="AS454" s="82"/>
      <c r="AT454" s="82"/>
      <c r="AU454" s="82"/>
      <c r="AV454" s="82"/>
      <c r="AW454" s="82"/>
      <c r="AX454" s="82"/>
      <c r="AY454" s="82"/>
      <c r="AZ454" s="82"/>
      <c r="BA454" s="82"/>
      <c r="BB454" s="82"/>
      <c r="BC454" s="82"/>
      <c r="BD454" s="82"/>
      <c r="BE454" s="82"/>
      <c r="BF454" s="82"/>
      <c r="BG454" s="82"/>
    </row>
    <row r="455" spans="1:59" x14ac:dyDescent="0.4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  <c r="AA455" s="81"/>
      <c r="AB455" s="81"/>
      <c r="AC455" s="81"/>
      <c r="AD455" s="81"/>
      <c r="AE455" s="81"/>
      <c r="AF455" s="81"/>
      <c r="AG455" s="81"/>
      <c r="AH455" s="81"/>
      <c r="AI455" s="81"/>
      <c r="AJ455" s="81"/>
      <c r="AK455" s="81"/>
      <c r="AL455" s="81"/>
      <c r="AM455" s="82"/>
      <c r="AN455" s="82"/>
      <c r="AO455" s="82"/>
      <c r="AP455" s="82"/>
      <c r="AQ455" s="82"/>
      <c r="AR455" s="82"/>
      <c r="AS455" s="82"/>
      <c r="AT455" s="82"/>
      <c r="AU455" s="82"/>
      <c r="AV455" s="82"/>
      <c r="AW455" s="82"/>
      <c r="AX455" s="82"/>
      <c r="AY455" s="82"/>
      <c r="AZ455" s="82"/>
      <c r="BA455" s="82"/>
      <c r="BB455" s="82"/>
      <c r="BC455" s="82"/>
      <c r="BD455" s="82"/>
      <c r="BE455" s="82"/>
      <c r="BF455" s="82"/>
      <c r="BG455" s="82"/>
    </row>
    <row r="456" spans="1:59" x14ac:dyDescent="0.4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  <c r="AB456" s="81"/>
      <c r="AC456" s="81"/>
      <c r="AD456" s="81"/>
      <c r="AE456" s="81"/>
      <c r="AF456" s="81"/>
      <c r="AG456" s="81"/>
      <c r="AH456" s="81"/>
      <c r="AI456" s="81"/>
      <c r="AJ456" s="81"/>
      <c r="AK456" s="81"/>
      <c r="AL456" s="81"/>
      <c r="AM456" s="82"/>
      <c r="AN456" s="82"/>
      <c r="AO456" s="82"/>
      <c r="AP456" s="82"/>
      <c r="AQ456" s="82"/>
      <c r="AR456" s="82"/>
      <c r="AS456" s="82"/>
      <c r="AT456" s="82"/>
      <c r="AU456" s="82"/>
      <c r="AV456" s="82"/>
      <c r="AW456" s="82"/>
      <c r="AX456" s="82"/>
      <c r="AY456" s="82"/>
      <c r="AZ456" s="82"/>
      <c r="BA456" s="82"/>
      <c r="BB456" s="82"/>
      <c r="BC456" s="82"/>
      <c r="BD456" s="82"/>
      <c r="BE456" s="82"/>
      <c r="BF456" s="82"/>
      <c r="BG456" s="82"/>
    </row>
    <row r="457" spans="1:59" x14ac:dyDescent="0.4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  <c r="AB457" s="81"/>
      <c r="AC457" s="81"/>
      <c r="AD457" s="81"/>
      <c r="AE457" s="81"/>
      <c r="AF457" s="81"/>
      <c r="AG457" s="81"/>
      <c r="AH457" s="81"/>
      <c r="AI457" s="81"/>
      <c r="AJ457" s="81"/>
      <c r="AK457" s="81"/>
      <c r="AL457" s="81"/>
      <c r="AM457" s="82"/>
      <c r="AN457" s="82"/>
      <c r="AO457" s="82"/>
      <c r="AP457" s="82"/>
      <c r="AQ457" s="82"/>
      <c r="AR457" s="82"/>
      <c r="AS457" s="82"/>
      <c r="AT457" s="82"/>
      <c r="AU457" s="82"/>
      <c r="AV457" s="82"/>
      <c r="AW457" s="82"/>
      <c r="AX457" s="82"/>
      <c r="AY457" s="82"/>
      <c r="AZ457" s="82"/>
      <c r="BA457" s="82"/>
      <c r="BB457" s="82"/>
      <c r="BC457" s="82"/>
      <c r="BD457" s="82"/>
      <c r="BE457" s="82"/>
      <c r="BF457" s="82"/>
      <c r="BG457" s="82"/>
    </row>
    <row r="458" spans="1:59" x14ac:dyDescent="0.4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  <c r="AB458" s="81"/>
      <c r="AC458" s="81"/>
      <c r="AD458" s="81"/>
      <c r="AE458" s="81"/>
      <c r="AF458" s="81"/>
      <c r="AG458" s="81"/>
      <c r="AH458" s="81"/>
      <c r="AI458" s="81"/>
      <c r="AJ458" s="81"/>
      <c r="AK458" s="81"/>
      <c r="AL458" s="81"/>
      <c r="AM458" s="82"/>
      <c r="AN458" s="82"/>
      <c r="AO458" s="82"/>
      <c r="AP458" s="82"/>
      <c r="AQ458" s="82"/>
      <c r="AR458" s="82"/>
      <c r="AS458" s="82"/>
      <c r="AT458" s="82"/>
      <c r="AU458" s="82"/>
      <c r="AV458" s="82"/>
      <c r="AW458" s="82"/>
      <c r="AX458" s="82"/>
      <c r="AY458" s="82"/>
      <c r="AZ458" s="82"/>
      <c r="BA458" s="82"/>
      <c r="BB458" s="82"/>
      <c r="BC458" s="82"/>
      <c r="BD458" s="82"/>
      <c r="BE458" s="82"/>
      <c r="BF458" s="82"/>
      <c r="BG458" s="82"/>
    </row>
    <row r="459" spans="1:59" x14ac:dyDescent="0.4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  <c r="AA459" s="81"/>
      <c r="AB459" s="81"/>
      <c r="AC459" s="81"/>
      <c r="AD459" s="81"/>
      <c r="AE459" s="81"/>
      <c r="AF459" s="81"/>
      <c r="AG459" s="81"/>
      <c r="AH459" s="81"/>
      <c r="AI459" s="81"/>
      <c r="AJ459" s="81"/>
      <c r="AK459" s="81"/>
      <c r="AL459" s="81"/>
      <c r="AM459" s="82"/>
      <c r="AN459" s="82"/>
      <c r="AO459" s="82"/>
      <c r="AP459" s="82"/>
      <c r="AQ459" s="82"/>
      <c r="AR459" s="82"/>
      <c r="AS459" s="82"/>
      <c r="AT459" s="82"/>
      <c r="AU459" s="82"/>
      <c r="AV459" s="82"/>
      <c r="AW459" s="82"/>
      <c r="AX459" s="82"/>
      <c r="AY459" s="82"/>
      <c r="AZ459" s="82"/>
      <c r="BA459" s="82"/>
      <c r="BB459" s="82"/>
      <c r="BC459" s="82"/>
      <c r="BD459" s="82"/>
      <c r="BE459" s="82"/>
      <c r="BF459" s="82"/>
      <c r="BG459" s="82"/>
    </row>
    <row r="460" spans="1:59" x14ac:dyDescent="0.4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  <c r="AA460" s="81"/>
      <c r="AB460" s="81"/>
      <c r="AC460" s="81"/>
      <c r="AD460" s="81"/>
      <c r="AE460" s="81"/>
      <c r="AF460" s="81"/>
      <c r="AG460" s="81"/>
      <c r="AH460" s="81"/>
      <c r="AI460" s="81"/>
      <c r="AJ460" s="81"/>
      <c r="AK460" s="81"/>
      <c r="AL460" s="81"/>
      <c r="AM460" s="82"/>
      <c r="AN460" s="82"/>
      <c r="AO460" s="82"/>
      <c r="AP460" s="82"/>
      <c r="AQ460" s="82"/>
      <c r="AR460" s="82"/>
      <c r="AS460" s="82"/>
      <c r="AT460" s="82"/>
      <c r="AU460" s="82"/>
      <c r="AV460" s="82"/>
      <c r="AW460" s="82"/>
      <c r="AX460" s="82"/>
      <c r="AY460" s="82"/>
      <c r="AZ460" s="82"/>
      <c r="BA460" s="82"/>
      <c r="BB460" s="82"/>
      <c r="BC460" s="82"/>
      <c r="BD460" s="82"/>
      <c r="BE460" s="82"/>
      <c r="BF460" s="82"/>
      <c r="BG460" s="82"/>
    </row>
  </sheetData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136"/>
  <sheetViews>
    <sheetView tabSelected="1" workbookViewId="0">
      <selection activeCell="P19" sqref="P19"/>
    </sheetView>
  </sheetViews>
  <sheetFormatPr defaultColWidth="8.85546875" defaultRowHeight="13.15" x14ac:dyDescent="0.4"/>
  <cols>
    <col min="1" max="16384" width="8.85546875" style="2"/>
  </cols>
  <sheetData>
    <row r="1" spans="1:107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</row>
    <row r="2" spans="1:107" x14ac:dyDescent="0.4">
      <c r="A2" s="1"/>
      <c r="B2" s="1"/>
      <c r="C2" s="1"/>
      <c r="D2" s="1"/>
      <c r="E2" s="1" t="s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</row>
    <row r="3" spans="1:107" ht="13.9" x14ac:dyDescent="0.4">
      <c r="A3" s="1"/>
      <c r="B3" s="96" t="s">
        <v>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</row>
    <row r="4" spans="1:107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</row>
    <row r="5" spans="1:107" x14ac:dyDescent="0.4">
      <c r="A5" s="1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</row>
    <row r="6" spans="1:107" x14ac:dyDescent="0.4">
      <c r="A6" s="1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</row>
    <row r="7" spans="1:107" x14ac:dyDescent="0.4">
      <c r="A7" s="1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</row>
    <row r="8" spans="1:107" x14ac:dyDescent="0.4">
      <c r="A8" s="1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</row>
    <row r="9" spans="1:107" x14ac:dyDescent="0.4">
      <c r="A9" s="1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</row>
    <row r="10" spans="1:107" x14ac:dyDescent="0.4">
      <c r="A10" s="1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</row>
    <row r="11" spans="1:107" x14ac:dyDescent="0.4">
      <c r="A11" s="1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</row>
    <row r="12" spans="1:107" x14ac:dyDescent="0.4">
      <c r="A12" s="1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</row>
    <row r="13" spans="1:107" x14ac:dyDescent="0.4">
      <c r="A13" s="1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</row>
    <row r="14" spans="1:107" x14ac:dyDescent="0.4">
      <c r="A14" s="1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</row>
    <row r="15" spans="1:107" x14ac:dyDescent="0.4">
      <c r="A15" s="1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</row>
    <row r="16" spans="1:107" x14ac:dyDescent="0.4">
      <c r="A16" s="1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</row>
    <row r="17" spans="1:107" x14ac:dyDescent="0.4">
      <c r="A17" s="1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</row>
    <row r="18" spans="1:107" x14ac:dyDescent="0.4">
      <c r="A18" s="1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</row>
    <row r="19" spans="1:107" x14ac:dyDescent="0.4">
      <c r="A19" s="1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</row>
    <row r="20" spans="1:107" x14ac:dyDescent="0.4">
      <c r="A20" s="1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</row>
    <row r="21" spans="1:107" x14ac:dyDescent="0.4">
      <c r="A21" s="1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</row>
    <row r="22" spans="1:107" x14ac:dyDescent="0.4">
      <c r="A22" s="1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</row>
    <row r="23" spans="1:107" x14ac:dyDescent="0.4">
      <c r="A23" s="1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</row>
    <row r="24" spans="1:107" x14ac:dyDescent="0.4">
      <c r="A24" s="1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</row>
    <row r="25" spans="1:107" x14ac:dyDescent="0.4">
      <c r="A25" s="1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</row>
    <row r="26" spans="1:107" x14ac:dyDescent="0.4">
      <c r="A26" s="1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</row>
    <row r="27" spans="1:107" x14ac:dyDescent="0.4">
      <c r="A27" s="1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</row>
    <row r="28" spans="1:107" x14ac:dyDescent="0.4">
      <c r="A28" s="1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</row>
    <row r="29" spans="1:107" x14ac:dyDescent="0.4">
      <c r="A29" s="1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</row>
    <row r="30" spans="1:107" x14ac:dyDescent="0.4">
      <c r="A30" s="1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</row>
    <row r="31" spans="1:107" x14ac:dyDescent="0.4">
      <c r="A31" s="1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</row>
    <row r="32" spans="1:107" x14ac:dyDescent="0.4">
      <c r="A32" s="1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</row>
    <row r="33" spans="1:107" x14ac:dyDescent="0.4">
      <c r="A33" s="1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</row>
    <row r="34" spans="1:107" x14ac:dyDescent="0.4">
      <c r="A34" s="1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</row>
    <row r="35" spans="1:107" x14ac:dyDescent="0.4">
      <c r="A35" s="1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</row>
    <row r="36" spans="1:107" x14ac:dyDescent="0.4">
      <c r="A36" s="1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</row>
    <row r="37" spans="1:107" x14ac:dyDescent="0.4">
      <c r="A37" s="1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</row>
    <row r="38" spans="1:107" x14ac:dyDescent="0.4">
      <c r="A38" s="1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</row>
    <row r="39" spans="1:107" x14ac:dyDescent="0.4">
      <c r="A39" s="1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</row>
    <row r="40" spans="1:107" x14ac:dyDescent="0.4">
      <c r="A40" s="1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</row>
    <row r="41" spans="1:107" x14ac:dyDescent="0.4">
      <c r="A41" s="1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</row>
    <row r="42" spans="1:107" x14ac:dyDescent="0.4">
      <c r="A42" s="1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</row>
    <row r="43" spans="1:107" x14ac:dyDescent="0.4">
      <c r="A43" s="1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</row>
    <row r="44" spans="1:107" x14ac:dyDescent="0.4">
      <c r="A44" s="1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</row>
    <row r="45" spans="1:107" x14ac:dyDescent="0.4">
      <c r="A45" s="1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</row>
    <row r="46" spans="1:107" x14ac:dyDescent="0.4">
      <c r="A46" s="1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</row>
    <row r="47" spans="1:107" x14ac:dyDescent="0.4">
      <c r="A47" s="1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</row>
    <row r="48" spans="1:107" x14ac:dyDescent="0.4">
      <c r="A48" s="1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</row>
    <row r="49" spans="1:107" x14ac:dyDescent="0.4">
      <c r="A49" s="1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</row>
    <row r="50" spans="1:107" x14ac:dyDescent="0.4">
      <c r="A50" s="1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</row>
    <row r="51" spans="1:107" x14ac:dyDescent="0.4">
      <c r="A51" s="1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</row>
    <row r="52" spans="1:107" x14ac:dyDescent="0.4">
      <c r="A52" s="1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</row>
    <row r="53" spans="1:107" x14ac:dyDescent="0.4">
      <c r="A53" s="1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</row>
    <row r="54" spans="1:107" x14ac:dyDescent="0.4">
      <c r="A54" s="1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</row>
    <row r="55" spans="1:107" x14ac:dyDescent="0.4">
      <c r="A55" s="1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</row>
    <row r="56" spans="1:107" x14ac:dyDescent="0.4">
      <c r="A56" s="1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</row>
    <row r="57" spans="1:107" x14ac:dyDescent="0.4">
      <c r="A57" s="1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</row>
    <row r="58" spans="1:107" x14ac:dyDescent="0.4">
      <c r="A58" s="1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</row>
    <row r="59" spans="1:107" x14ac:dyDescent="0.4">
      <c r="A59" s="1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</row>
    <row r="60" spans="1:107" x14ac:dyDescent="0.4">
      <c r="A60" s="1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</row>
    <row r="61" spans="1:107" x14ac:dyDescent="0.4">
      <c r="A61" s="1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</row>
    <row r="62" spans="1:107" x14ac:dyDescent="0.4">
      <c r="A62" s="1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</row>
    <row r="63" spans="1:107" x14ac:dyDescent="0.4">
      <c r="A63" s="1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</row>
    <row r="64" spans="1:107" x14ac:dyDescent="0.4">
      <c r="A64" s="1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</row>
    <row r="65" spans="1:107" x14ac:dyDescent="0.4">
      <c r="A65" s="1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</row>
    <row r="66" spans="1:107" x14ac:dyDescent="0.4">
      <c r="A66" s="1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</row>
    <row r="67" spans="1:107" x14ac:dyDescent="0.4">
      <c r="A67" s="1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</row>
    <row r="68" spans="1:107" x14ac:dyDescent="0.4">
      <c r="A68" s="1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</row>
    <row r="69" spans="1:107" x14ac:dyDescent="0.4">
      <c r="A69" s="1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</row>
    <row r="70" spans="1:107" x14ac:dyDescent="0.4">
      <c r="A70" s="1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</row>
    <row r="71" spans="1:107" x14ac:dyDescent="0.4">
      <c r="A71" s="1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</row>
    <row r="72" spans="1:107" x14ac:dyDescent="0.4">
      <c r="A72" s="1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</row>
    <row r="73" spans="1:107" x14ac:dyDescent="0.4">
      <c r="A73" s="1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</row>
    <row r="74" spans="1:107" x14ac:dyDescent="0.4">
      <c r="A74" s="1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</row>
    <row r="75" spans="1:107" x14ac:dyDescent="0.4">
      <c r="A75" s="1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</row>
    <row r="76" spans="1:107" x14ac:dyDescent="0.4">
      <c r="A76" s="1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</row>
    <row r="77" spans="1:107" x14ac:dyDescent="0.4">
      <c r="A77" s="1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</row>
    <row r="78" spans="1:107" x14ac:dyDescent="0.4">
      <c r="A78" s="1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</row>
    <row r="79" spans="1:107" x14ac:dyDescent="0.4">
      <c r="A79" s="1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</row>
    <row r="80" spans="1:107" x14ac:dyDescent="0.4">
      <c r="A80" s="1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</row>
    <row r="81" spans="1:107" x14ac:dyDescent="0.4">
      <c r="A81" s="1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</row>
    <row r="82" spans="1:107" x14ac:dyDescent="0.4">
      <c r="A82" s="1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</row>
    <row r="83" spans="1:107" x14ac:dyDescent="0.4">
      <c r="A83" s="1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</row>
    <row r="84" spans="1:107" x14ac:dyDescent="0.4">
      <c r="A84" s="1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</row>
    <row r="85" spans="1:107" x14ac:dyDescent="0.4">
      <c r="A85" s="1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</row>
    <row r="86" spans="1:107" x14ac:dyDescent="0.4">
      <c r="A86" s="1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</row>
    <row r="87" spans="1:107" x14ac:dyDescent="0.4">
      <c r="A87" s="1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</row>
    <row r="88" spans="1:107" x14ac:dyDescent="0.4">
      <c r="A88" s="1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</row>
    <row r="89" spans="1:107" x14ac:dyDescent="0.4">
      <c r="A89" s="1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</row>
    <row r="90" spans="1:107" x14ac:dyDescent="0.4">
      <c r="A90" s="1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</row>
    <row r="91" spans="1:107" x14ac:dyDescent="0.4">
      <c r="A91" s="1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</row>
    <row r="92" spans="1:107" x14ac:dyDescent="0.4">
      <c r="A92" s="1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</row>
    <row r="93" spans="1:107" x14ac:dyDescent="0.4">
      <c r="A93" s="1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</row>
    <row r="94" spans="1:107" x14ac:dyDescent="0.4">
      <c r="A94" s="1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</row>
    <row r="95" spans="1:107" x14ac:dyDescent="0.4">
      <c r="A95" s="1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</row>
    <row r="96" spans="1:107" x14ac:dyDescent="0.4">
      <c r="A96" s="1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</row>
    <row r="97" spans="1:107" x14ac:dyDescent="0.4">
      <c r="A97" s="1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</row>
    <row r="98" spans="1:107" x14ac:dyDescent="0.4">
      <c r="A98" s="1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</row>
    <row r="99" spans="1:107" x14ac:dyDescent="0.4">
      <c r="A99" s="1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</row>
    <row r="100" spans="1:107" x14ac:dyDescent="0.4">
      <c r="A100" s="1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</row>
    <row r="101" spans="1:107" x14ac:dyDescent="0.4">
      <c r="A101" s="1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</row>
    <row r="102" spans="1:107" x14ac:dyDescent="0.4">
      <c r="A102" s="1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</row>
    <row r="103" spans="1:107" x14ac:dyDescent="0.4">
      <c r="A103" s="1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</row>
    <row r="104" spans="1:107" x14ac:dyDescent="0.4">
      <c r="A104" s="1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</row>
    <row r="105" spans="1:107" x14ac:dyDescent="0.4">
      <c r="A105" s="1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</row>
    <row r="106" spans="1:107" x14ac:dyDescent="0.4">
      <c r="A106" s="1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</row>
    <row r="107" spans="1:107" x14ac:dyDescent="0.4">
      <c r="A107" s="1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</row>
    <row r="108" spans="1:107" x14ac:dyDescent="0.4">
      <c r="A108" s="1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</row>
    <row r="109" spans="1:107" x14ac:dyDescent="0.4">
      <c r="A109" s="1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</row>
    <row r="110" spans="1:107" x14ac:dyDescent="0.4">
      <c r="A110" s="1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</row>
    <row r="111" spans="1:107" x14ac:dyDescent="0.4">
      <c r="A111" s="1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</row>
    <row r="112" spans="1:107" x14ac:dyDescent="0.4">
      <c r="A112" s="1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</row>
    <row r="113" spans="1:107" x14ac:dyDescent="0.4">
      <c r="A113" s="1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</row>
    <row r="114" spans="1:107" x14ac:dyDescent="0.4">
      <c r="A114" s="1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</row>
    <row r="115" spans="1:107" x14ac:dyDescent="0.4">
      <c r="A115" s="1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</row>
    <row r="116" spans="1:107" x14ac:dyDescent="0.4">
      <c r="A116" s="1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</row>
    <row r="117" spans="1:107" x14ac:dyDescent="0.4">
      <c r="A117" s="1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</row>
    <row r="118" spans="1:107" x14ac:dyDescent="0.4">
      <c r="A118" s="1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</row>
    <row r="119" spans="1:107" x14ac:dyDescent="0.4">
      <c r="A119" s="1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</row>
    <row r="120" spans="1:107" x14ac:dyDescent="0.4">
      <c r="A120" s="1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</row>
    <row r="121" spans="1:107" x14ac:dyDescent="0.4">
      <c r="A121" s="1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</row>
    <row r="122" spans="1:107" x14ac:dyDescent="0.4">
      <c r="A122" s="1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</row>
    <row r="123" spans="1:107" x14ac:dyDescent="0.4">
      <c r="A123" s="1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</row>
    <row r="124" spans="1:107" x14ac:dyDescent="0.4">
      <c r="A124" s="1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</row>
    <row r="125" spans="1:107" x14ac:dyDescent="0.4">
      <c r="A125" s="1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</row>
    <row r="126" spans="1:107" x14ac:dyDescent="0.4">
      <c r="A126" s="1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</row>
    <row r="127" spans="1:107" x14ac:dyDescent="0.4">
      <c r="A127" s="1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</row>
    <row r="128" spans="1:107" x14ac:dyDescent="0.4">
      <c r="A128" s="1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</row>
    <row r="129" spans="1:107" x14ac:dyDescent="0.4">
      <c r="A129" s="1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</row>
    <row r="130" spans="1:107" x14ac:dyDescent="0.4">
      <c r="A130" s="1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</row>
    <row r="131" spans="1:107" x14ac:dyDescent="0.4">
      <c r="A131" s="1"/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</row>
    <row r="132" spans="1:107" x14ac:dyDescent="0.4">
      <c r="A132" s="1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</row>
    <row r="133" spans="1:107" x14ac:dyDescent="0.4">
      <c r="A133" s="1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</row>
    <row r="134" spans="1:107" x14ac:dyDescent="0.4">
      <c r="A134" s="1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</row>
    <row r="135" spans="1:107" x14ac:dyDescent="0.4">
      <c r="A135" s="1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</row>
    <row r="136" spans="1:107" x14ac:dyDescent="0.4">
      <c r="A136" s="1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</row>
    <row r="137" spans="1:107" x14ac:dyDescent="0.4">
      <c r="A137" s="1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</row>
    <row r="138" spans="1:107" x14ac:dyDescent="0.4">
      <c r="A138" s="1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</row>
    <row r="139" spans="1:107" x14ac:dyDescent="0.4">
      <c r="A139" s="1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</row>
    <row r="140" spans="1:107" x14ac:dyDescent="0.4">
      <c r="A140" s="1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</row>
    <row r="141" spans="1:107" x14ac:dyDescent="0.4">
      <c r="A141" s="1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</row>
    <row r="142" spans="1:107" x14ac:dyDescent="0.4">
      <c r="A142" s="1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</row>
    <row r="143" spans="1:107" x14ac:dyDescent="0.4">
      <c r="A143" s="1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</row>
    <row r="144" spans="1:107" x14ac:dyDescent="0.4">
      <c r="A144" s="1"/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</row>
    <row r="145" spans="1:107" x14ac:dyDescent="0.4">
      <c r="A145" s="1"/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</row>
    <row r="146" spans="1:107" x14ac:dyDescent="0.4">
      <c r="A146" s="1"/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</row>
    <row r="147" spans="1:107" x14ac:dyDescent="0.4">
      <c r="A147" s="1"/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</row>
    <row r="148" spans="1:107" x14ac:dyDescent="0.4">
      <c r="A148" s="1"/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</row>
    <row r="149" spans="1:107" x14ac:dyDescent="0.4">
      <c r="A149" s="1"/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</row>
    <row r="150" spans="1:107" x14ac:dyDescent="0.4">
      <c r="A150" s="1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</row>
    <row r="151" spans="1:107" x14ac:dyDescent="0.4">
      <c r="A151" s="1"/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</row>
    <row r="152" spans="1:107" x14ac:dyDescent="0.4">
      <c r="A152" s="1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</row>
    <row r="153" spans="1:107" x14ac:dyDescent="0.4">
      <c r="A153" s="1"/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</row>
    <row r="154" spans="1:107" x14ac:dyDescent="0.4">
      <c r="A154" s="1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</row>
    <row r="155" spans="1:107" x14ac:dyDescent="0.4">
      <c r="A155" s="1"/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</row>
    <row r="156" spans="1:107" x14ac:dyDescent="0.4">
      <c r="A156" s="1"/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</row>
    <row r="157" spans="1:107" x14ac:dyDescent="0.4">
      <c r="A157" s="1"/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</row>
    <row r="158" spans="1:107" x14ac:dyDescent="0.4">
      <c r="A158" s="1"/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</row>
    <row r="159" spans="1:107" x14ac:dyDescent="0.4">
      <c r="A159" s="1"/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</row>
    <row r="160" spans="1:107" x14ac:dyDescent="0.4">
      <c r="A160" s="1"/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</row>
    <row r="161" spans="1:107" x14ac:dyDescent="0.4">
      <c r="A161" s="1"/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</row>
    <row r="162" spans="1:107" x14ac:dyDescent="0.4">
      <c r="A162" s="1"/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</row>
    <row r="163" spans="1:107" x14ac:dyDescent="0.4">
      <c r="A163" s="1"/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</row>
    <row r="164" spans="1:107" x14ac:dyDescent="0.4">
      <c r="A164" s="1"/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</row>
    <row r="165" spans="1:107" x14ac:dyDescent="0.4">
      <c r="A165" s="1"/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</row>
    <row r="166" spans="1:107" x14ac:dyDescent="0.4">
      <c r="A166" s="1"/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</row>
    <row r="167" spans="1:107" x14ac:dyDescent="0.4">
      <c r="A167" s="1"/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</row>
    <row r="168" spans="1:107" x14ac:dyDescent="0.4">
      <c r="A168" s="1"/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</row>
    <row r="169" spans="1:107" x14ac:dyDescent="0.4">
      <c r="A169" s="1"/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</row>
    <row r="170" spans="1:107" x14ac:dyDescent="0.4">
      <c r="A170" s="1"/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</row>
    <row r="171" spans="1:107" x14ac:dyDescent="0.4">
      <c r="A171" s="1"/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</row>
    <row r="172" spans="1:107" x14ac:dyDescent="0.4">
      <c r="A172" s="1"/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</row>
    <row r="173" spans="1:107" x14ac:dyDescent="0.4">
      <c r="A173" s="1"/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</row>
    <row r="174" spans="1:107" x14ac:dyDescent="0.4">
      <c r="A174" s="1"/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</row>
    <row r="175" spans="1:107" x14ac:dyDescent="0.4">
      <c r="A175" s="1"/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</row>
    <row r="176" spans="1:107" x14ac:dyDescent="0.4">
      <c r="A176" s="1"/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</row>
    <row r="177" spans="1:107" x14ac:dyDescent="0.4">
      <c r="A177" s="1"/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</row>
    <row r="178" spans="1:107" x14ac:dyDescent="0.4">
      <c r="A178" s="1"/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</row>
    <row r="179" spans="1:107" x14ac:dyDescent="0.4">
      <c r="A179" s="1"/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</row>
    <row r="180" spans="1:107" x14ac:dyDescent="0.4">
      <c r="A180" s="1"/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</row>
    <row r="181" spans="1:107" x14ac:dyDescent="0.4">
      <c r="A181" s="1"/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</row>
    <row r="182" spans="1:107" x14ac:dyDescent="0.4">
      <c r="A182" s="1"/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</row>
    <row r="183" spans="1:107" x14ac:dyDescent="0.4">
      <c r="A183" s="1"/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</row>
    <row r="184" spans="1:107" x14ac:dyDescent="0.4">
      <c r="A184" s="1"/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</row>
    <row r="185" spans="1:107" x14ac:dyDescent="0.4">
      <c r="A185" s="1"/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</row>
    <row r="186" spans="1:107" x14ac:dyDescent="0.4">
      <c r="A186" s="1"/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</row>
    <row r="187" spans="1:107" x14ac:dyDescent="0.4">
      <c r="A187" s="1"/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</row>
    <row r="188" spans="1:107" x14ac:dyDescent="0.4">
      <c r="A188" s="1"/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</row>
    <row r="189" spans="1:107" x14ac:dyDescent="0.4">
      <c r="A189" s="1"/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</row>
    <row r="190" spans="1:107" x14ac:dyDescent="0.4">
      <c r="A190" s="1"/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</row>
    <row r="191" spans="1:107" x14ac:dyDescent="0.4">
      <c r="A191" s="1"/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</row>
    <row r="192" spans="1:107" x14ac:dyDescent="0.4">
      <c r="A192" s="1"/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</row>
    <row r="193" spans="1:107" x14ac:dyDescent="0.4">
      <c r="A193" s="1"/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</row>
    <row r="194" spans="1:107" x14ac:dyDescent="0.4">
      <c r="A194" s="1"/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</row>
    <row r="195" spans="1:107" x14ac:dyDescent="0.4">
      <c r="A195" s="1"/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</row>
    <row r="196" spans="1:107" x14ac:dyDescent="0.4">
      <c r="A196" s="1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</row>
    <row r="197" spans="1:107" x14ac:dyDescent="0.4">
      <c r="A197" s="1"/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</row>
    <row r="198" spans="1:107" x14ac:dyDescent="0.4">
      <c r="A198" s="1"/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</row>
    <row r="199" spans="1:107" x14ac:dyDescent="0.4">
      <c r="A199" s="1"/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</row>
    <row r="200" spans="1:107" x14ac:dyDescent="0.4">
      <c r="A200" s="1"/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</row>
    <row r="201" spans="1:107" x14ac:dyDescent="0.4">
      <c r="A201" s="1"/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</row>
    <row r="202" spans="1:107" x14ac:dyDescent="0.4">
      <c r="A202" s="1"/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</row>
    <row r="203" spans="1:107" x14ac:dyDescent="0.4">
      <c r="A203" s="1"/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</row>
    <row r="204" spans="1:107" x14ac:dyDescent="0.4">
      <c r="A204" s="1"/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</row>
    <row r="205" spans="1:107" x14ac:dyDescent="0.4">
      <c r="A205" s="1"/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</row>
    <row r="206" spans="1:107" x14ac:dyDescent="0.4">
      <c r="A206" s="1"/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</row>
    <row r="207" spans="1:107" x14ac:dyDescent="0.4">
      <c r="A207" s="1"/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</row>
    <row r="208" spans="1:107" x14ac:dyDescent="0.4">
      <c r="A208" s="1"/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</row>
    <row r="209" spans="1:107" x14ac:dyDescent="0.4">
      <c r="A209" s="1"/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</row>
    <row r="210" spans="1:107" x14ac:dyDescent="0.4">
      <c r="A210" s="1"/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</row>
    <row r="211" spans="1:107" x14ac:dyDescent="0.4">
      <c r="A211" s="1"/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</row>
    <row r="212" spans="1:107" x14ac:dyDescent="0.4">
      <c r="A212" s="1"/>
      <c r="B212" s="9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</row>
    <row r="213" spans="1:107" x14ac:dyDescent="0.4">
      <c r="A213" s="1"/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</row>
    <row r="214" spans="1:107" x14ac:dyDescent="0.4">
      <c r="A214" s="1"/>
      <c r="B214" s="97"/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</row>
    <row r="215" spans="1:107" x14ac:dyDescent="0.4">
      <c r="A215" s="1"/>
      <c r="B215" s="97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</row>
    <row r="216" spans="1:107" x14ac:dyDescent="0.4">
      <c r="A216" s="1"/>
      <c r="B216" s="97"/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</row>
    <row r="217" spans="1:107" x14ac:dyDescent="0.4">
      <c r="A217" s="1"/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</row>
    <row r="218" spans="1:107" x14ac:dyDescent="0.4">
      <c r="A218" s="1"/>
      <c r="B218" s="97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</row>
    <row r="219" spans="1:107" x14ac:dyDescent="0.4">
      <c r="A219" s="1"/>
      <c r="B219" s="97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</row>
    <row r="220" spans="1:107" x14ac:dyDescent="0.4">
      <c r="A220" s="1"/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</row>
    <row r="221" spans="1:107" x14ac:dyDescent="0.4">
      <c r="A221" s="1"/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</row>
    <row r="222" spans="1:107" x14ac:dyDescent="0.4">
      <c r="A222" s="1"/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</row>
    <row r="223" spans="1:107" x14ac:dyDescent="0.4">
      <c r="A223" s="1"/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</row>
    <row r="224" spans="1:107" x14ac:dyDescent="0.4">
      <c r="A224" s="1"/>
      <c r="B224" s="97"/>
      <c r="C224" s="97"/>
      <c r="D224" s="97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</row>
    <row r="225" spans="1:107" x14ac:dyDescent="0.4">
      <c r="A225" s="1"/>
      <c r="B225" s="97"/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</row>
    <row r="226" spans="1:107" x14ac:dyDescent="0.4">
      <c r="A226" s="1"/>
      <c r="B226" s="97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</row>
    <row r="227" spans="1:107" x14ac:dyDescent="0.4">
      <c r="A227" s="1"/>
      <c r="B227" s="97"/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</row>
    <row r="228" spans="1:107" x14ac:dyDescent="0.4">
      <c r="A228" s="1"/>
      <c r="B228" s="97"/>
      <c r="C228" s="97"/>
      <c r="D228" s="97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</row>
    <row r="229" spans="1:107" x14ac:dyDescent="0.4">
      <c r="A229" s="1"/>
      <c r="B229" s="9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</row>
    <row r="230" spans="1:107" x14ac:dyDescent="0.4">
      <c r="A230" s="1"/>
      <c r="B230" s="9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</row>
    <row r="231" spans="1:107" x14ac:dyDescent="0.4">
      <c r="A231" s="1"/>
      <c r="B231" s="97"/>
      <c r="C231" s="97"/>
      <c r="D231" s="97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</row>
    <row r="232" spans="1:107" x14ac:dyDescent="0.4">
      <c r="A232" s="1"/>
      <c r="B232" s="97"/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</row>
    <row r="233" spans="1:107" x14ac:dyDescent="0.4">
      <c r="A233" s="1"/>
      <c r="B233" s="97"/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</row>
    <row r="234" spans="1:107" x14ac:dyDescent="0.4">
      <c r="A234" s="1"/>
      <c r="B234" s="97"/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</row>
    <row r="235" spans="1:107" x14ac:dyDescent="0.4">
      <c r="A235" s="1"/>
      <c r="B235" s="97"/>
      <c r="C235" s="97"/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</row>
    <row r="236" spans="1:107" x14ac:dyDescent="0.4">
      <c r="A236" s="1"/>
      <c r="B236" s="97"/>
      <c r="C236" s="97"/>
      <c r="D236" s="97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</row>
    <row r="237" spans="1:107" x14ac:dyDescent="0.4">
      <c r="A237" s="1"/>
      <c r="B237" s="97"/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</row>
    <row r="238" spans="1:107" x14ac:dyDescent="0.4">
      <c r="A238" s="1"/>
      <c r="B238" s="97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</row>
    <row r="239" spans="1:107" x14ac:dyDescent="0.4">
      <c r="A239" s="1"/>
      <c r="B239" s="97"/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</row>
    <row r="240" spans="1:107" x14ac:dyDescent="0.4">
      <c r="A240" s="1"/>
      <c r="B240" s="97"/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</row>
    <row r="241" spans="1:107" x14ac:dyDescent="0.4">
      <c r="A241" s="1"/>
      <c r="B241" s="97"/>
      <c r="C241" s="97"/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</row>
    <row r="242" spans="1:107" x14ac:dyDescent="0.4">
      <c r="A242" s="1"/>
      <c r="B242" s="97"/>
      <c r="C242" s="97"/>
      <c r="D242" s="97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</row>
    <row r="243" spans="1:107" x14ac:dyDescent="0.4">
      <c r="A243" s="1"/>
      <c r="B243" s="97"/>
      <c r="C243" s="97"/>
      <c r="D243" s="97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</row>
    <row r="244" spans="1:107" x14ac:dyDescent="0.4">
      <c r="A244" s="1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</row>
    <row r="245" spans="1:107" x14ac:dyDescent="0.4">
      <c r="A245" s="1"/>
      <c r="B245" s="97"/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</row>
    <row r="246" spans="1:107" x14ac:dyDescent="0.4">
      <c r="A246" s="1"/>
      <c r="B246" s="9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</row>
    <row r="247" spans="1:107" x14ac:dyDescent="0.4">
      <c r="A247" s="1"/>
      <c r="B247" s="97"/>
      <c r="C247" s="97"/>
      <c r="D247" s="97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</row>
    <row r="248" spans="1:107" x14ac:dyDescent="0.4">
      <c r="A248" s="1"/>
      <c r="B248" s="97"/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</row>
    <row r="249" spans="1:107" x14ac:dyDescent="0.4">
      <c r="A249" s="1"/>
      <c r="B249" s="97"/>
      <c r="C249" s="97"/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</row>
    <row r="250" spans="1:107" x14ac:dyDescent="0.4">
      <c r="A250" s="1"/>
      <c r="B250" s="97"/>
      <c r="C250" s="97"/>
      <c r="D250" s="97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</row>
    <row r="251" spans="1:107" x14ac:dyDescent="0.4">
      <c r="A251" s="1"/>
      <c r="B251" s="97"/>
      <c r="C251" s="97"/>
      <c r="D251" s="97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</row>
    <row r="252" spans="1:107" x14ac:dyDescent="0.4">
      <c r="A252" s="1"/>
      <c r="B252" s="97"/>
      <c r="C252" s="97"/>
      <c r="D252" s="97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</row>
    <row r="253" spans="1:107" x14ac:dyDescent="0.4">
      <c r="A253" s="1"/>
      <c r="B253" s="97"/>
      <c r="C253" s="97"/>
      <c r="D253" s="97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</row>
    <row r="254" spans="1:107" x14ac:dyDescent="0.4">
      <c r="A254" s="1"/>
      <c r="B254" s="97"/>
      <c r="C254" s="97"/>
      <c r="D254" s="97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</row>
    <row r="255" spans="1:107" x14ac:dyDescent="0.4">
      <c r="A255" s="1"/>
      <c r="B255" s="97"/>
      <c r="C255" s="97"/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</row>
    <row r="256" spans="1:107" x14ac:dyDescent="0.4">
      <c r="A256" s="1"/>
      <c r="B256" s="97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</row>
    <row r="257" spans="1:107" x14ac:dyDescent="0.4">
      <c r="A257" s="1"/>
      <c r="B257" s="97"/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</row>
    <row r="258" spans="1:107" x14ac:dyDescent="0.4">
      <c r="A258" s="1"/>
      <c r="B258" s="97"/>
      <c r="C258" s="97"/>
      <c r="D258" s="97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</row>
    <row r="259" spans="1:107" x14ac:dyDescent="0.4">
      <c r="A259" s="1"/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</row>
    <row r="260" spans="1:107" x14ac:dyDescent="0.4">
      <c r="A260" s="1"/>
      <c r="B260" s="97"/>
      <c r="C260" s="97"/>
      <c r="D260" s="97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</row>
    <row r="261" spans="1:107" x14ac:dyDescent="0.4">
      <c r="A261" s="1"/>
      <c r="B261" s="97"/>
      <c r="C261" s="97"/>
      <c r="D261" s="97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</row>
    <row r="262" spans="1:107" x14ac:dyDescent="0.4">
      <c r="A262" s="1"/>
      <c r="B262" s="97"/>
      <c r="C262" s="97"/>
      <c r="D262" s="97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</row>
    <row r="263" spans="1:107" x14ac:dyDescent="0.4">
      <c r="A263" s="1"/>
      <c r="B263" s="97"/>
      <c r="C263" s="97"/>
      <c r="D263" s="97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</row>
    <row r="264" spans="1:107" x14ac:dyDescent="0.4">
      <c r="A264" s="1"/>
      <c r="B264" s="97"/>
      <c r="C264" s="97"/>
      <c r="D264" s="97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</row>
    <row r="265" spans="1:107" x14ac:dyDescent="0.4">
      <c r="A265" s="1"/>
      <c r="B265" s="97"/>
      <c r="C265" s="97"/>
      <c r="D265" s="97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</row>
    <row r="266" spans="1:107" x14ac:dyDescent="0.4">
      <c r="A266" s="1"/>
      <c r="B266" s="97"/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</row>
    <row r="267" spans="1:107" x14ac:dyDescent="0.4">
      <c r="A267" s="1"/>
      <c r="B267" s="97"/>
      <c r="C267" s="97"/>
      <c r="D267" s="97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</row>
    <row r="268" spans="1:107" x14ac:dyDescent="0.4">
      <c r="A268" s="1"/>
      <c r="B268" s="97"/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</row>
    <row r="269" spans="1:107" x14ac:dyDescent="0.4">
      <c r="A269" s="1"/>
      <c r="B269" s="97"/>
      <c r="C269" s="97"/>
      <c r="D269" s="97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</row>
    <row r="270" spans="1:107" x14ac:dyDescent="0.4">
      <c r="A270" s="1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</row>
    <row r="271" spans="1:107" x14ac:dyDescent="0.4">
      <c r="A271" s="1"/>
      <c r="B271" s="97"/>
      <c r="C271" s="97"/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</row>
    <row r="272" spans="1:107" x14ac:dyDescent="0.4">
      <c r="A272" s="1"/>
      <c r="B272" s="97"/>
      <c r="C272" s="97"/>
      <c r="D272" s="97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</row>
    <row r="273" spans="1:107" x14ac:dyDescent="0.4">
      <c r="A273" s="1"/>
      <c r="B273" s="97"/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</row>
    <row r="274" spans="1:107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</row>
    <row r="275" spans="1:107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</row>
    <row r="276" spans="1:107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</row>
    <row r="277" spans="1:107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</row>
    <row r="278" spans="1:107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</row>
    <row r="279" spans="1:107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</row>
    <row r="280" spans="1:107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</row>
    <row r="281" spans="1:107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</row>
    <row r="282" spans="1:107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</row>
    <row r="283" spans="1:107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</row>
    <row r="284" spans="1:107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</row>
    <row r="285" spans="1:107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</row>
    <row r="286" spans="1:107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</row>
    <row r="287" spans="1:107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</row>
    <row r="288" spans="1:107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</row>
    <row r="289" spans="1:107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</row>
    <row r="290" spans="1:107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</row>
    <row r="291" spans="1:107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</row>
    <row r="292" spans="1:107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</row>
    <row r="293" spans="1:107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</row>
    <row r="294" spans="1:107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</row>
    <row r="295" spans="1:107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</row>
    <row r="296" spans="1:107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</row>
    <row r="297" spans="1:107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</row>
    <row r="298" spans="1:107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</row>
    <row r="299" spans="1:107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</row>
    <row r="300" spans="1:107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</row>
    <row r="301" spans="1:107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</row>
    <row r="302" spans="1:107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</row>
    <row r="303" spans="1:107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</row>
    <row r="304" spans="1:107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</row>
    <row r="305" spans="1:107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</row>
    <row r="306" spans="1:107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</row>
    <row r="307" spans="1:107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</row>
    <row r="308" spans="1:107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</row>
    <row r="309" spans="1:107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</row>
    <row r="310" spans="1:107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</row>
    <row r="311" spans="1:107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</row>
    <row r="312" spans="1:107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</row>
    <row r="313" spans="1:107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</row>
    <row r="314" spans="1:107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</row>
    <row r="315" spans="1:107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</row>
    <row r="316" spans="1:107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</row>
    <row r="317" spans="1:107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</row>
    <row r="318" spans="1:107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</row>
    <row r="319" spans="1:107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</row>
    <row r="320" spans="1:107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</row>
    <row r="321" spans="1:107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</row>
    <row r="322" spans="1:107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</row>
    <row r="323" spans="1:107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</row>
    <row r="324" spans="1:107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</row>
    <row r="325" spans="1:107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</row>
    <row r="326" spans="1:107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</row>
    <row r="327" spans="1:107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</row>
    <row r="328" spans="1:107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</row>
    <row r="329" spans="1:107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</row>
    <row r="330" spans="1:107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</row>
    <row r="331" spans="1:107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</row>
    <row r="332" spans="1:107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</row>
    <row r="333" spans="1:107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</row>
    <row r="334" spans="1:107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</row>
    <row r="335" spans="1:107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</row>
    <row r="336" spans="1:107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</row>
    <row r="337" spans="1:107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</row>
    <row r="338" spans="1:107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</row>
    <row r="339" spans="1:107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</row>
    <row r="340" spans="1:107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</row>
    <row r="341" spans="1:107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</row>
    <row r="342" spans="1:107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</row>
    <row r="343" spans="1:107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</row>
    <row r="344" spans="1:107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</row>
    <row r="345" spans="1:107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</row>
    <row r="346" spans="1:107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</row>
    <row r="347" spans="1:107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</row>
    <row r="348" spans="1:107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</row>
    <row r="349" spans="1:107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</row>
    <row r="350" spans="1:107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</row>
    <row r="351" spans="1:107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</row>
    <row r="352" spans="1:107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</row>
    <row r="353" spans="1:107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</row>
    <row r="354" spans="1:107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</row>
    <row r="355" spans="1:107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</row>
    <row r="356" spans="1:107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</row>
    <row r="357" spans="1:107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</row>
    <row r="358" spans="1:107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</row>
    <row r="359" spans="1:107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</row>
    <row r="360" spans="1:107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</row>
    <row r="361" spans="1:107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</row>
    <row r="362" spans="1:107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</row>
    <row r="363" spans="1:107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</row>
    <row r="364" spans="1:107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</row>
    <row r="365" spans="1:107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</row>
    <row r="366" spans="1:107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</row>
    <row r="367" spans="1:107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</row>
    <row r="368" spans="1:107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</row>
    <row r="369" spans="1:107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</row>
    <row r="370" spans="1:107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</row>
    <row r="371" spans="1:107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</row>
    <row r="372" spans="1:107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</row>
    <row r="373" spans="1:107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</row>
    <row r="374" spans="1:107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</row>
    <row r="375" spans="1:107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</row>
    <row r="376" spans="1:107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</row>
    <row r="377" spans="1:107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</row>
    <row r="378" spans="1:107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</row>
    <row r="379" spans="1:107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</row>
    <row r="380" spans="1:107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</row>
    <row r="381" spans="1:107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</row>
    <row r="382" spans="1:107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</row>
    <row r="383" spans="1:107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</row>
    <row r="384" spans="1:107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</row>
    <row r="385" spans="1:107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</row>
    <row r="386" spans="1:107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</row>
    <row r="387" spans="1:107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</row>
    <row r="388" spans="1:107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</row>
    <row r="389" spans="1:107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</row>
    <row r="390" spans="1:107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</row>
    <row r="391" spans="1:107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</row>
    <row r="392" spans="1:107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</row>
    <row r="393" spans="1:107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</row>
    <row r="394" spans="1:107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</row>
    <row r="395" spans="1:107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</row>
    <row r="396" spans="1:107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</row>
    <row r="397" spans="1:107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</row>
    <row r="398" spans="1:107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</row>
    <row r="399" spans="1:107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</row>
    <row r="400" spans="1:107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</row>
    <row r="401" spans="1:107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</row>
    <row r="402" spans="1:107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</row>
    <row r="403" spans="1:107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</row>
    <row r="404" spans="1:107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</row>
    <row r="405" spans="1:107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</row>
    <row r="406" spans="1:107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</row>
    <row r="407" spans="1:107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</row>
    <row r="408" spans="1:107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</row>
    <row r="409" spans="1:107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</row>
    <row r="410" spans="1:107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</row>
    <row r="411" spans="1:107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</row>
    <row r="412" spans="1:107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</row>
    <row r="413" spans="1:107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</row>
    <row r="414" spans="1:107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</row>
    <row r="415" spans="1:107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</row>
    <row r="416" spans="1:107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</row>
    <row r="417" spans="1:107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</row>
    <row r="418" spans="1:107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</row>
    <row r="419" spans="1:107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</row>
    <row r="420" spans="1:107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</row>
    <row r="421" spans="1:107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</row>
    <row r="422" spans="1:107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</row>
    <row r="423" spans="1:107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</row>
    <row r="424" spans="1:107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</row>
    <row r="425" spans="1:107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</row>
    <row r="426" spans="1:107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</row>
    <row r="427" spans="1:107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</row>
    <row r="428" spans="1:107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</row>
    <row r="429" spans="1:107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</row>
    <row r="430" spans="1:107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</row>
    <row r="431" spans="1:107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</row>
    <row r="432" spans="1:107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</row>
    <row r="433" spans="1:107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</row>
    <row r="434" spans="1:107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</row>
    <row r="435" spans="1:107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</row>
    <row r="436" spans="1:107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</row>
    <row r="437" spans="1:107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</row>
    <row r="438" spans="1:107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</row>
    <row r="439" spans="1:107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</row>
    <row r="440" spans="1:107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</row>
    <row r="441" spans="1:107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</row>
    <row r="442" spans="1:107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</row>
    <row r="443" spans="1:107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</row>
    <row r="444" spans="1:107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</row>
    <row r="445" spans="1:107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</row>
    <row r="446" spans="1:107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</row>
    <row r="447" spans="1:107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</row>
    <row r="448" spans="1:107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</row>
    <row r="449" spans="1:107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</row>
    <row r="450" spans="1:107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</row>
    <row r="451" spans="1:107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</row>
    <row r="452" spans="1:107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</row>
    <row r="453" spans="1:107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</row>
    <row r="454" spans="1:107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</row>
    <row r="455" spans="1:107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</row>
    <row r="456" spans="1:107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</row>
    <row r="457" spans="1:107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</row>
    <row r="458" spans="1:107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</row>
    <row r="459" spans="1:107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</row>
    <row r="460" spans="1:107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</row>
    <row r="461" spans="1:107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</row>
    <row r="462" spans="1:107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</row>
    <row r="463" spans="1:107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</row>
    <row r="464" spans="1:107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</row>
    <row r="465" spans="1:107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</row>
    <row r="466" spans="1:107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</row>
    <row r="467" spans="1:107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</row>
    <row r="468" spans="1:107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</row>
    <row r="469" spans="1:107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</row>
    <row r="470" spans="1:107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</row>
    <row r="471" spans="1:107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</row>
    <row r="472" spans="1:107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</row>
    <row r="473" spans="1:107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</row>
    <row r="474" spans="1:107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</row>
    <row r="475" spans="1:107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</row>
    <row r="476" spans="1:107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</row>
    <row r="477" spans="1:107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</row>
    <row r="478" spans="1:107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</row>
    <row r="479" spans="1:107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</row>
    <row r="480" spans="1:107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</row>
    <row r="481" spans="1:107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</row>
    <row r="482" spans="1:107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</row>
    <row r="483" spans="1:107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</row>
    <row r="484" spans="1:107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</row>
    <row r="485" spans="1:107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</row>
    <row r="486" spans="1:107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</row>
    <row r="487" spans="1:107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</row>
    <row r="488" spans="1:107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</row>
    <row r="489" spans="1:107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</row>
    <row r="490" spans="1:107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</row>
    <row r="491" spans="1:107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</row>
    <row r="492" spans="1:107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</row>
    <row r="493" spans="1:107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</row>
    <row r="494" spans="1:107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</row>
    <row r="495" spans="1:107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</row>
    <row r="496" spans="1:107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</row>
    <row r="497" spans="1:107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</row>
    <row r="498" spans="1:107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</row>
    <row r="499" spans="1:107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</row>
    <row r="500" spans="1:107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</row>
    <row r="501" spans="1:107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</row>
    <row r="502" spans="1:107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</row>
    <row r="503" spans="1:107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</row>
    <row r="504" spans="1:107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</row>
    <row r="505" spans="1:107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</row>
    <row r="506" spans="1:107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</row>
    <row r="507" spans="1:107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</row>
    <row r="508" spans="1:107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</row>
    <row r="509" spans="1:107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</row>
    <row r="510" spans="1:107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</row>
    <row r="511" spans="1:107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</row>
    <row r="512" spans="1:107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</row>
    <row r="513" spans="1:107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</row>
    <row r="514" spans="1:107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</row>
    <row r="515" spans="1:107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</row>
    <row r="516" spans="1:107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</row>
    <row r="517" spans="1:107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</row>
    <row r="518" spans="1:107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</row>
    <row r="519" spans="1:107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</row>
    <row r="520" spans="1:107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</row>
    <row r="521" spans="1:107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</row>
    <row r="522" spans="1:107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</row>
    <row r="523" spans="1:107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</row>
    <row r="524" spans="1:107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</row>
    <row r="525" spans="1:107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</row>
    <row r="526" spans="1:107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</row>
    <row r="527" spans="1:107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</row>
    <row r="528" spans="1:107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</row>
    <row r="529" spans="1:107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</row>
    <row r="530" spans="1:107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</row>
    <row r="531" spans="1:107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</row>
    <row r="532" spans="1:107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</row>
    <row r="533" spans="1:107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</row>
    <row r="534" spans="1:107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</row>
    <row r="535" spans="1:107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</row>
    <row r="536" spans="1:107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</row>
    <row r="537" spans="1:107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</row>
    <row r="538" spans="1:107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</row>
    <row r="539" spans="1:107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</row>
    <row r="540" spans="1:107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</row>
    <row r="541" spans="1:107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</row>
    <row r="542" spans="1:107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</row>
    <row r="543" spans="1:107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</row>
    <row r="544" spans="1:107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</row>
    <row r="545" spans="1:107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</row>
    <row r="546" spans="1:107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</row>
    <row r="547" spans="1:107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</row>
    <row r="548" spans="1:107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</row>
    <row r="549" spans="1:107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</row>
    <row r="550" spans="1:107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</row>
    <row r="551" spans="1:107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</row>
    <row r="552" spans="1:107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</row>
    <row r="553" spans="1:107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</row>
    <row r="554" spans="1:107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</row>
    <row r="555" spans="1:107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</row>
    <row r="556" spans="1:107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</row>
    <row r="557" spans="1:107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</row>
    <row r="558" spans="1:107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</row>
    <row r="559" spans="1:107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</row>
    <row r="560" spans="1:107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</row>
    <row r="561" spans="1:107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</row>
    <row r="562" spans="1:107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</row>
    <row r="563" spans="1:107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</row>
    <row r="564" spans="1:107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</row>
    <row r="565" spans="1:107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</row>
    <row r="566" spans="1:107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</row>
    <row r="567" spans="1:107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</row>
    <row r="568" spans="1:107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</row>
    <row r="569" spans="1:107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</row>
    <row r="570" spans="1:107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</row>
    <row r="571" spans="1:107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</row>
    <row r="572" spans="1:107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</row>
    <row r="573" spans="1:107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</row>
    <row r="574" spans="1:107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</row>
    <row r="575" spans="1:107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</row>
    <row r="576" spans="1:107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</row>
    <row r="577" spans="1:107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</row>
    <row r="578" spans="1:107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</row>
    <row r="579" spans="1:107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</row>
    <row r="580" spans="1:107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</row>
    <row r="581" spans="1:107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</row>
    <row r="582" spans="1:107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</row>
    <row r="583" spans="1:107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</row>
    <row r="584" spans="1:107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</row>
    <row r="585" spans="1:107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</row>
    <row r="586" spans="1:107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</row>
    <row r="587" spans="1:107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</row>
    <row r="588" spans="1:107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</row>
    <row r="589" spans="1:107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</row>
    <row r="590" spans="1:107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</row>
    <row r="591" spans="1:107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</row>
    <row r="592" spans="1:107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</row>
    <row r="593" spans="1:107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</row>
    <row r="594" spans="1:107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</row>
    <row r="595" spans="1:107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</row>
    <row r="596" spans="1:107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</row>
    <row r="597" spans="1:107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</row>
    <row r="598" spans="1:107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</row>
    <row r="599" spans="1:107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</row>
    <row r="600" spans="1:107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</row>
    <row r="601" spans="1:107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</row>
    <row r="602" spans="1:107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</row>
    <row r="603" spans="1:107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</row>
    <row r="604" spans="1:107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</row>
    <row r="605" spans="1:107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</row>
    <row r="606" spans="1:107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</row>
    <row r="607" spans="1:107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</row>
    <row r="608" spans="1:107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</row>
    <row r="609" spans="1:2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  <row r="1002" spans="1:2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</row>
    <row r="1003" spans="1:2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</row>
    <row r="1004" spans="1:2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</row>
    <row r="1005" spans="1:2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</row>
    <row r="1006" spans="1:2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</row>
    <row r="1007" spans="1:2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</row>
    <row r="1008" spans="1:2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</row>
    <row r="1009" spans="1:21" x14ac:dyDescent="0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</row>
    <row r="1010" spans="1:21" x14ac:dyDescent="0.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</row>
    <row r="1011" spans="1:21" x14ac:dyDescent="0.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</row>
    <row r="1012" spans="1:21" x14ac:dyDescent="0.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</row>
    <row r="1013" spans="1:21" x14ac:dyDescent="0.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</row>
    <row r="1014" spans="1:21" x14ac:dyDescent="0.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</row>
    <row r="1015" spans="1:21" x14ac:dyDescent="0.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</row>
    <row r="1016" spans="1:21" x14ac:dyDescent="0.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</row>
    <row r="1017" spans="1:21" x14ac:dyDescent="0.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</row>
    <row r="1018" spans="1:21" x14ac:dyDescent="0.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</row>
    <row r="1019" spans="1:21" x14ac:dyDescent="0.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</row>
    <row r="1020" spans="1:21" x14ac:dyDescent="0.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</row>
    <row r="1021" spans="1:21" x14ac:dyDescent="0.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</row>
    <row r="1022" spans="1:21" x14ac:dyDescent="0.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</row>
    <row r="1023" spans="1:21" x14ac:dyDescent="0.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</row>
    <row r="1024" spans="1:21" x14ac:dyDescent="0.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</row>
    <row r="1025" spans="1:21" x14ac:dyDescent="0.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</row>
    <row r="1026" spans="1:21" x14ac:dyDescent="0.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</row>
    <row r="1027" spans="1:21" x14ac:dyDescent="0.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</row>
    <row r="1028" spans="1:21" x14ac:dyDescent="0.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</row>
    <row r="1029" spans="1:21" x14ac:dyDescent="0.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</row>
    <row r="1030" spans="1:21" x14ac:dyDescent="0.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</row>
    <row r="1031" spans="1:21" x14ac:dyDescent="0.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</row>
    <row r="1032" spans="1:21" x14ac:dyDescent="0.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</row>
    <row r="1033" spans="1:21" x14ac:dyDescent="0.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</row>
    <row r="1034" spans="1:21" x14ac:dyDescent="0.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</row>
    <row r="1035" spans="1:21" x14ac:dyDescent="0.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</row>
    <row r="1036" spans="1:21" x14ac:dyDescent="0.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</row>
    <row r="1037" spans="1:21" x14ac:dyDescent="0.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</row>
    <row r="1038" spans="1:21" x14ac:dyDescent="0.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</row>
    <row r="1039" spans="1:21" x14ac:dyDescent="0.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</row>
    <row r="1040" spans="1:21" x14ac:dyDescent="0.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</row>
    <row r="1041" spans="1:21" x14ac:dyDescent="0.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</row>
    <row r="1042" spans="1:21" x14ac:dyDescent="0.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</row>
    <row r="1043" spans="1:21" x14ac:dyDescent="0.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</row>
    <row r="1044" spans="1:21" x14ac:dyDescent="0.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</row>
    <row r="1045" spans="1:21" x14ac:dyDescent="0.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</row>
    <row r="1046" spans="1:21" x14ac:dyDescent="0.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</row>
    <row r="1047" spans="1:21" x14ac:dyDescent="0.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</row>
    <row r="1048" spans="1:21" x14ac:dyDescent="0.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</row>
    <row r="1049" spans="1:21" x14ac:dyDescent="0.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</row>
    <row r="1050" spans="1:21" x14ac:dyDescent="0.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</row>
    <row r="1051" spans="1:21" x14ac:dyDescent="0.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</row>
    <row r="1052" spans="1:21" x14ac:dyDescent="0.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</row>
    <row r="1053" spans="1:21" x14ac:dyDescent="0.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</row>
    <row r="1054" spans="1:21" x14ac:dyDescent="0.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</row>
    <row r="1055" spans="1:21" x14ac:dyDescent="0.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</row>
    <row r="1056" spans="1:21" x14ac:dyDescent="0.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</row>
    <row r="1057" spans="1:21" x14ac:dyDescent="0.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</row>
    <row r="1058" spans="1:21" x14ac:dyDescent="0.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</row>
    <row r="1059" spans="1:21" x14ac:dyDescent="0.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</row>
    <row r="1060" spans="1:21" x14ac:dyDescent="0.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</row>
    <row r="1061" spans="1:21" x14ac:dyDescent="0.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</row>
    <row r="1062" spans="1:21" x14ac:dyDescent="0.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</row>
    <row r="1063" spans="1:21" x14ac:dyDescent="0.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</row>
    <row r="1064" spans="1:21" x14ac:dyDescent="0.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</row>
    <row r="1065" spans="1:21" x14ac:dyDescent="0.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</row>
    <row r="1066" spans="1:21" x14ac:dyDescent="0.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</row>
    <row r="1067" spans="1:21" x14ac:dyDescent="0.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</row>
    <row r="1068" spans="1:21" x14ac:dyDescent="0.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</row>
    <row r="1069" spans="1:21" x14ac:dyDescent="0.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</row>
    <row r="1070" spans="1:21" x14ac:dyDescent="0.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</row>
    <row r="1071" spans="1:21" x14ac:dyDescent="0.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</row>
    <row r="1072" spans="1:21" x14ac:dyDescent="0.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</row>
    <row r="1073" spans="1:21" x14ac:dyDescent="0.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</row>
    <row r="1074" spans="1:21" x14ac:dyDescent="0.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</row>
    <row r="1075" spans="1:21" x14ac:dyDescent="0.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</row>
    <row r="1076" spans="1:21" x14ac:dyDescent="0.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</row>
    <row r="1077" spans="1:21" x14ac:dyDescent="0.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</row>
    <row r="1078" spans="1:21" x14ac:dyDescent="0.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</row>
    <row r="1079" spans="1:21" x14ac:dyDescent="0.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</row>
    <row r="1080" spans="1:21" x14ac:dyDescent="0.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</row>
    <row r="1081" spans="1:21" x14ac:dyDescent="0.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</row>
    <row r="1082" spans="1:21" x14ac:dyDescent="0.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</row>
    <row r="1083" spans="1:21" x14ac:dyDescent="0.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</row>
    <row r="1084" spans="1:21" x14ac:dyDescent="0.4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</row>
    <row r="1085" spans="1:21" x14ac:dyDescent="0.4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</row>
    <row r="1086" spans="1:21" x14ac:dyDescent="0.4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</row>
    <row r="1087" spans="1:21" x14ac:dyDescent="0.4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</row>
    <row r="1088" spans="1:21" x14ac:dyDescent="0.4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</row>
    <row r="1089" spans="1:21" x14ac:dyDescent="0.4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</row>
    <row r="1090" spans="1:21" x14ac:dyDescent="0.4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</row>
    <row r="1091" spans="1:21" x14ac:dyDescent="0.4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</row>
    <row r="1092" spans="1:21" x14ac:dyDescent="0.4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</row>
    <row r="1093" spans="1:21" x14ac:dyDescent="0.4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</row>
    <row r="1094" spans="1:21" x14ac:dyDescent="0.4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</row>
    <row r="1095" spans="1:21" x14ac:dyDescent="0.4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</row>
    <row r="1096" spans="1:21" x14ac:dyDescent="0.4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</row>
    <row r="1097" spans="1:21" x14ac:dyDescent="0.4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</row>
    <row r="1098" spans="1:21" x14ac:dyDescent="0.4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</row>
    <row r="1099" spans="1:21" x14ac:dyDescent="0.4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</row>
    <row r="1100" spans="1:21" x14ac:dyDescent="0.4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</row>
    <row r="1101" spans="1:21" x14ac:dyDescent="0.4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</row>
    <row r="1102" spans="1:21" x14ac:dyDescent="0.4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</row>
    <row r="1103" spans="1:21" x14ac:dyDescent="0.4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</row>
    <row r="1104" spans="1:21" x14ac:dyDescent="0.4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</row>
    <row r="1105" spans="1:21" x14ac:dyDescent="0.4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</row>
    <row r="1106" spans="1:21" x14ac:dyDescent="0.4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</row>
    <row r="1107" spans="1:21" x14ac:dyDescent="0.4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</row>
    <row r="1108" spans="1:21" x14ac:dyDescent="0.4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</row>
    <row r="1109" spans="1:21" x14ac:dyDescent="0.4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</row>
    <row r="1110" spans="1:21" x14ac:dyDescent="0.4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</row>
    <row r="1111" spans="1:21" x14ac:dyDescent="0.4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</row>
    <row r="1112" spans="1:21" x14ac:dyDescent="0.4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</row>
    <row r="1113" spans="1:21" x14ac:dyDescent="0.4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</row>
    <row r="1114" spans="1:21" x14ac:dyDescent="0.4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</row>
    <row r="1115" spans="1:21" x14ac:dyDescent="0.4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</row>
    <row r="1116" spans="1:21" x14ac:dyDescent="0.4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</row>
    <row r="1117" spans="1:21" x14ac:dyDescent="0.4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</row>
    <row r="1118" spans="1:21" x14ac:dyDescent="0.4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</row>
    <row r="1119" spans="1:21" x14ac:dyDescent="0.4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</row>
    <row r="1120" spans="1:21" x14ac:dyDescent="0.4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</row>
    <row r="1121" spans="1:21" x14ac:dyDescent="0.4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</row>
    <row r="1122" spans="1:21" x14ac:dyDescent="0.4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</row>
    <row r="1123" spans="1:21" x14ac:dyDescent="0.4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</row>
    <row r="1124" spans="1:21" x14ac:dyDescent="0.4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</row>
    <row r="1125" spans="1:21" x14ac:dyDescent="0.4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</row>
    <row r="1126" spans="1:21" x14ac:dyDescent="0.4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</row>
    <row r="1127" spans="1:21" x14ac:dyDescent="0.4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</row>
    <row r="1128" spans="1:21" x14ac:dyDescent="0.4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</row>
    <row r="1129" spans="1:21" x14ac:dyDescent="0.4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</row>
    <row r="1130" spans="1:21" x14ac:dyDescent="0.4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</row>
    <row r="1131" spans="1:21" x14ac:dyDescent="0.4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</row>
    <row r="1132" spans="1:21" x14ac:dyDescent="0.4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</row>
    <row r="1133" spans="1:21" x14ac:dyDescent="0.4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</row>
    <row r="1134" spans="1:21" x14ac:dyDescent="0.4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</row>
    <row r="1135" spans="1:21" x14ac:dyDescent="0.4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</row>
    <row r="1136" spans="1:21" x14ac:dyDescent="0.4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</row>
  </sheetData>
  <pageMargins left="0.7" right="0.7" top="0.75" bottom="0.75" header="0.3" footer="0.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182"/>
  <sheetViews>
    <sheetView workbookViewId="0">
      <pane ySplit="9" topLeftCell="A730" activePane="bottomLeft" state="frozen"/>
      <selection pane="bottomLeft" activeCell="D741" sqref="D741"/>
    </sheetView>
  </sheetViews>
  <sheetFormatPr defaultColWidth="8.85546875" defaultRowHeight="13.15" x14ac:dyDescent="0.4"/>
  <cols>
    <col min="1" max="1" width="14.85546875" style="2" customWidth="1"/>
    <col min="2" max="48" width="10.85546875" style="2" customWidth="1"/>
    <col min="49" max="16384" width="8.85546875" style="2"/>
  </cols>
  <sheetData>
    <row r="1" spans="1:48" ht="15.75" thickBot="1" x14ac:dyDescent="0.5">
      <c r="A1" s="80" t="s">
        <v>81</v>
      </c>
      <c r="B1" s="79"/>
      <c r="C1" s="79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6" t="s">
        <v>32</v>
      </c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</row>
    <row r="2" spans="1:48" ht="13.5" thickTop="1" x14ac:dyDescent="0.4">
      <c r="A2" s="78" t="s">
        <v>80</v>
      </c>
      <c r="B2" s="29">
        <v>1371</v>
      </c>
      <c r="C2" s="29"/>
      <c r="D2" s="29">
        <v>1349</v>
      </c>
      <c r="E2" s="29"/>
      <c r="F2" s="29">
        <v>1260</v>
      </c>
      <c r="G2" s="29"/>
      <c r="H2" s="29">
        <v>1258</v>
      </c>
      <c r="I2" s="29"/>
      <c r="J2" s="29">
        <v>1550</v>
      </c>
      <c r="K2" s="33"/>
      <c r="L2" s="29">
        <v>1417</v>
      </c>
      <c r="M2" s="29"/>
      <c r="N2" s="29">
        <v>1350</v>
      </c>
      <c r="O2" s="29"/>
      <c r="P2" s="29">
        <v>1350</v>
      </c>
      <c r="Q2" s="29"/>
      <c r="R2" s="29">
        <v>1280</v>
      </c>
      <c r="S2" s="29"/>
      <c r="T2" s="29">
        <v>1366</v>
      </c>
      <c r="U2" s="29"/>
      <c r="V2" s="29">
        <v>1450</v>
      </c>
      <c r="W2" s="29"/>
      <c r="X2" s="29"/>
      <c r="Y2" s="29"/>
      <c r="Z2" s="29">
        <v>1750</v>
      </c>
      <c r="AA2" s="33"/>
      <c r="AB2" s="29">
        <v>1761</v>
      </c>
      <c r="AC2" s="29"/>
      <c r="AD2" s="29">
        <v>1761</v>
      </c>
      <c r="AE2" s="29"/>
      <c r="AF2" s="29">
        <v>1769</v>
      </c>
      <c r="AG2" s="29"/>
      <c r="AH2" s="29">
        <v>1630</v>
      </c>
      <c r="AI2" s="29"/>
      <c r="AJ2" s="29">
        <v>1501</v>
      </c>
      <c r="AK2" s="29"/>
      <c r="AL2" s="29">
        <v>1351</v>
      </c>
      <c r="AM2" s="29"/>
      <c r="AN2" s="29"/>
      <c r="AO2" s="29"/>
      <c r="AP2" s="29">
        <v>1523</v>
      </c>
      <c r="AQ2" s="29"/>
      <c r="AR2" s="29">
        <v>1555</v>
      </c>
      <c r="AS2" s="29"/>
      <c r="AT2" s="29">
        <v>1800</v>
      </c>
      <c r="AU2" s="29"/>
      <c r="AV2" s="29"/>
    </row>
    <row r="3" spans="1:48" x14ac:dyDescent="0.4">
      <c r="A3" s="23" t="s">
        <v>79</v>
      </c>
      <c r="B3" s="14">
        <v>1860</v>
      </c>
      <c r="C3" s="14"/>
      <c r="D3" s="14">
        <v>1801</v>
      </c>
      <c r="E3" s="14"/>
      <c r="F3" s="14">
        <v>1918</v>
      </c>
      <c r="G3" s="14"/>
      <c r="H3" s="14">
        <v>1789</v>
      </c>
      <c r="I3" s="14"/>
      <c r="J3" s="14">
        <v>1700</v>
      </c>
      <c r="K3" s="22"/>
      <c r="L3" s="14">
        <v>1830</v>
      </c>
      <c r="M3" s="14"/>
      <c r="N3" s="14">
        <v>1798</v>
      </c>
      <c r="O3" s="14"/>
      <c r="P3" s="14">
        <v>1830</v>
      </c>
      <c r="Q3" s="14"/>
      <c r="R3" s="14">
        <v>1859</v>
      </c>
      <c r="S3" s="14"/>
      <c r="T3" s="14">
        <v>1575</v>
      </c>
      <c r="U3" s="14"/>
      <c r="V3" s="14">
        <v>1800</v>
      </c>
      <c r="W3" s="14"/>
      <c r="X3" s="14"/>
      <c r="Y3" s="14"/>
      <c r="Z3" s="14">
        <v>1855</v>
      </c>
      <c r="AA3" s="22"/>
      <c r="AB3" s="14">
        <v>1840</v>
      </c>
      <c r="AC3" s="14"/>
      <c r="AD3" s="14">
        <v>1913</v>
      </c>
      <c r="AE3" s="14"/>
      <c r="AF3" s="14">
        <v>1815</v>
      </c>
      <c r="AG3" s="14"/>
      <c r="AH3" s="14">
        <v>1809</v>
      </c>
      <c r="AI3" s="14"/>
      <c r="AJ3" s="14">
        <v>1800</v>
      </c>
      <c r="AK3" s="14"/>
      <c r="AL3" s="14">
        <v>1650</v>
      </c>
      <c r="AM3" s="14"/>
      <c r="AN3" s="14"/>
      <c r="AO3" s="14"/>
      <c r="AP3" s="14">
        <v>1573</v>
      </c>
      <c r="AQ3" s="14"/>
      <c r="AR3" s="14">
        <v>1914</v>
      </c>
      <c r="AS3" s="14"/>
      <c r="AT3" s="14">
        <v>1979</v>
      </c>
      <c r="AU3" s="14"/>
      <c r="AV3" s="14"/>
    </row>
    <row r="4" spans="1:48" x14ac:dyDescent="0.4">
      <c r="A4" s="23" t="s">
        <v>1</v>
      </c>
      <c r="B4" s="23" t="s">
        <v>78</v>
      </c>
      <c r="C4" s="23" t="s">
        <v>78</v>
      </c>
      <c r="D4" s="23" t="s">
        <v>3</v>
      </c>
      <c r="E4" s="23" t="s">
        <v>3</v>
      </c>
      <c r="F4" s="23" t="s">
        <v>77</v>
      </c>
      <c r="G4" s="23" t="s">
        <v>77</v>
      </c>
      <c r="H4" s="23" t="s">
        <v>4</v>
      </c>
      <c r="I4" s="23" t="s">
        <v>4</v>
      </c>
      <c r="J4" s="23" t="s">
        <v>76</v>
      </c>
      <c r="K4" s="23" t="s">
        <v>76</v>
      </c>
      <c r="L4" s="23" t="s">
        <v>76</v>
      </c>
      <c r="M4" s="23" t="s">
        <v>76</v>
      </c>
      <c r="N4" s="23" t="s">
        <v>76</v>
      </c>
      <c r="O4" s="23" t="s">
        <v>76</v>
      </c>
      <c r="P4" s="23" t="s">
        <v>76</v>
      </c>
      <c r="Q4" s="23" t="s">
        <v>76</v>
      </c>
      <c r="R4" s="23" t="s">
        <v>8</v>
      </c>
      <c r="S4" s="23" t="s">
        <v>8</v>
      </c>
      <c r="T4" s="23" t="s">
        <v>10</v>
      </c>
      <c r="U4" s="23" t="s">
        <v>10</v>
      </c>
      <c r="V4" s="23" t="s">
        <v>10</v>
      </c>
      <c r="W4" s="23" t="s">
        <v>10</v>
      </c>
      <c r="X4" s="23" t="s">
        <v>10</v>
      </c>
      <c r="Y4" s="23" t="s">
        <v>10</v>
      </c>
      <c r="Z4" s="23" t="s">
        <v>12</v>
      </c>
      <c r="AA4" s="23" t="s">
        <v>12</v>
      </c>
      <c r="AB4" s="23" t="s">
        <v>14</v>
      </c>
      <c r="AC4" s="23" t="s">
        <v>14</v>
      </c>
      <c r="AD4" s="23" t="s">
        <v>14</v>
      </c>
      <c r="AE4" s="23" t="s">
        <v>14</v>
      </c>
      <c r="AF4" s="23" t="s">
        <v>14</v>
      </c>
      <c r="AG4" s="23" t="s">
        <v>14</v>
      </c>
      <c r="AH4" s="23" t="s">
        <v>16</v>
      </c>
      <c r="AI4" s="23"/>
      <c r="AJ4" s="23"/>
      <c r="AK4" s="23"/>
      <c r="AL4" s="23" t="s">
        <v>17</v>
      </c>
      <c r="AM4" s="23"/>
      <c r="AN4" s="23" t="s">
        <v>75</v>
      </c>
      <c r="AO4" s="23" t="s">
        <v>75</v>
      </c>
      <c r="AP4" s="23" t="s">
        <v>18</v>
      </c>
      <c r="AQ4" s="23" t="s">
        <v>18</v>
      </c>
      <c r="AR4" s="23" t="s">
        <v>19</v>
      </c>
      <c r="AS4" s="23" t="s">
        <v>19</v>
      </c>
      <c r="AT4" s="99" t="s">
        <v>74</v>
      </c>
      <c r="AU4" s="99"/>
      <c r="AV4" s="77"/>
    </row>
    <row r="5" spans="1:48" x14ac:dyDescent="0.4">
      <c r="A5" s="23"/>
      <c r="B5" s="75" t="s">
        <v>73</v>
      </c>
      <c r="C5" s="75"/>
      <c r="D5" s="75"/>
      <c r="E5" s="75"/>
      <c r="F5" s="14"/>
      <c r="G5" s="14"/>
      <c r="H5" s="14"/>
      <c r="I5" s="14"/>
      <c r="J5" s="14" t="s">
        <v>72</v>
      </c>
      <c r="K5" s="14"/>
      <c r="L5" s="14" t="s">
        <v>72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75"/>
      <c r="AC5" s="75"/>
      <c r="AD5" s="75" t="s">
        <v>71</v>
      </c>
      <c r="AE5" s="75"/>
      <c r="AF5" s="75"/>
      <c r="AG5" s="75"/>
      <c r="AH5" s="14"/>
      <c r="AI5" s="14"/>
      <c r="AJ5" s="14"/>
      <c r="AK5" s="14"/>
      <c r="AL5" s="75"/>
      <c r="AM5" s="75"/>
      <c r="AN5" s="75"/>
      <c r="AO5" s="75"/>
      <c r="AP5" s="14"/>
      <c r="AQ5" s="14"/>
      <c r="AR5" s="14"/>
      <c r="AS5" s="14"/>
      <c r="AT5" s="14"/>
      <c r="AU5" s="14"/>
      <c r="AV5" s="75" t="s">
        <v>64</v>
      </c>
    </row>
    <row r="6" spans="1:48" x14ac:dyDescent="0.4">
      <c r="A6" s="23" t="s">
        <v>70</v>
      </c>
      <c r="B6" s="75" t="s">
        <v>67</v>
      </c>
      <c r="C6" s="75"/>
      <c r="D6" s="75" t="s">
        <v>67</v>
      </c>
      <c r="E6" s="75"/>
      <c r="F6" s="75" t="s">
        <v>67</v>
      </c>
      <c r="G6" s="14"/>
      <c r="H6" s="75" t="s">
        <v>67</v>
      </c>
      <c r="I6" s="14"/>
      <c r="J6" s="14" t="s">
        <v>67</v>
      </c>
      <c r="K6" s="14"/>
      <c r="L6" s="14" t="s">
        <v>67</v>
      </c>
      <c r="M6" s="14"/>
      <c r="N6" s="75" t="s">
        <v>67</v>
      </c>
      <c r="O6" s="14"/>
      <c r="P6" s="14"/>
      <c r="Q6" s="14"/>
      <c r="R6" s="75" t="s">
        <v>67</v>
      </c>
      <c r="S6" s="14"/>
      <c r="T6" s="75" t="s">
        <v>67</v>
      </c>
      <c r="U6" s="14"/>
      <c r="V6" s="75" t="s">
        <v>67</v>
      </c>
      <c r="W6" s="14"/>
      <c r="X6" s="14"/>
      <c r="Y6" s="14"/>
      <c r="Z6" s="75" t="s">
        <v>67</v>
      </c>
      <c r="AA6" s="14"/>
      <c r="AB6" s="75" t="s">
        <v>67</v>
      </c>
      <c r="AC6" s="75"/>
      <c r="AD6" s="75" t="s">
        <v>69</v>
      </c>
      <c r="AE6" s="75"/>
      <c r="AF6" s="75" t="s">
        <v>68</v>
      </c>
      <c r="AG6" s="75"/>
      <c r="AH6" s="75" t="s">
        <v>67</v>
      </c>
      <c r="AI6" s="14"/>
      <c r="AJ6" s="75" t="s">
        <v>67</v>
      </c>
      <c r="AK6" s="14"/>
      <c r="AL6" s="75" t="s">
        <v>67</v>
      </c>
      <c r="AM6" s="75"/>
      <c r="AN6" s="75"/>
      <c r="AO6" s="75"/>
      <c r="AP6" s="75" t="s">
        <v>67</v>
      </c>
      <c r="AQ6" s="14"/>
      <c r="AR6" s="75" t="s">
        <v>67</v>
      </c>
      <c r="AS6" s="14"/>
      <c r="AT6" s="75" t="s">
        <v>67</v>
      </c>
      <c r="AU6" s="14"/>
      <c r="AV6" s="75" t="s">
        <v>67</v>
      </c>
    </row>
    <row r="7" spans="1:48" x14ac:dyDescent="0.4">
      <c r="A7" s="23"/>
      <c r="B7" s="75" t="s">
        <v>63</v>
      </c>
      <c r="C7" s="17" t="s">
        <v>54</v>
      </c>
      <c r="D7" s="75" t="s">
        <v>63</v>
      </c>
      <c r="E7" s="17" t="s">
        <v>54</v>
      </c>
      <c r="F7" s="75" t="s">
        <v>63</v>
      </c>
      <c r="G7" s="17" t="s">
        <v>54</v>
      </c>
      <c r="H7" s="75" t="s">
        <v>63</v>
      </c>
      <c r="I7" s="17" t="s">
        <v>54</v>
      </c>
      <c r="J7" s="14" t="s">
        <v>63</v>
      </c>
      <c r="K7" s="17" t="s">
        <v>54</v>
      </c>
      <c r="L7" s="14" t="s">
        <v>63</v>
      </c>
      <c r="M7" s="17" t="s">
        <v>54</v>
      </c>
      <c r="N7" s="75" t="s">
        <v>63</v>
      </c>
      <c r="O7" s="17" t="s">
        <v>54</v>
      </c>
      <c r="P7" s="101" t="s">
        <v>64</v>
      </c>
      <c r="Q7" s="101"/>
      <c r="R7" s="75" t="s">
        <v>63</v>
      </c>
      <c r="S7" s="17" t="s">
        <v>54</v>
      </c>
      <c r="T7" s="75" t="s">
        <v>63</v>
      </c>
      <c r="U7" s="17" t="s">
        <v>54</v>
      </c>
      <c r="V7" s="75" t="s">
        <v>63</v>
      </c>
      <c r="W7" s="17" t="s">
        <v>54</v>
      </c>
      <c r="X7" s="101" t="s">
        <v>64</v>
      </c>
      <c r="Y7" s="101"/>
      <c r="Z7" s="75" t="s">
        <v>63</v>
      </c>
      <c r="AA7" s="17" t="s">
        <v>54</v>
      </c>
      <c r="AB7" s="75" t="s">
        <v>63</v>
      </c>
      <c r="AC7" s="17" t="s">
        <v>54</v>
      </c>
      <c r="AD7" s="75" t="s">
        <v>66</v>
      </c>
      <c r="AE7" s="17" t="s">
        <v>54</v>
      </c>
      <c r="AF7" s="75" t="s">
        <v>65</v>
      </c>
      <c r="AG7" s="75"/>
      <c r="AH7" s="75" t="s">
        <v>63</v>
      </c>
      <c r="AI7" s="17" t="s">
        <v>54</v>
      </c>
      <c r="AJ7" s="75" t="s">
        <v>63</v>
      </c>
      <c r="AK7" s="14"/>
      <c r="AL7" s="75" t="s">
        <v>63</v>
      </c>
      <c r="AM7" s="75"/>
      <c r="AN7" s="101" t="s">
        <v>64</v>
      </c>
      <c r="AO7" s="101"/>
      <c r="AP7" s="75" t="s">
        <v>63</v>
      </c>
      <c r="AQ7" s="17" t="s">
        <v>54</v>
      </c>
      <c r="AR7" s="75" t="s">
        <v>63</v>
      </c>
      <c r="AS7" s="17" t="s">
        <v>54</v>
      </c>
      <c r="AT7" s="75" t="s">
        <v>63</v>
      </c>
      <c r="AU7" s="17" t="s">
        <v>54</v>
      </c>
      <c r="AV7" s="75" t="s">
        <v>63</v>
      </c>
    </row>
    <row r="8" spans="1:48" x14ac:dyDescent="0.4">
      <c r="A8" s="23"/>
      <c r="B8" s="75" t="s">
        <v>62</v>
      </c>
      <c r="C8" s="17" t="s">
        <v>40</v>
      </c>
      <c r="D8" s="76" t="s">
        <v>61</v>
      </c>
      <c r="E8" s="17" t="s">
        <v>40</v>
      </c>
      <c r="F8" s="75" t="s">
        <v>20</v>
      </c>
      <c r="G8" s="17" t="s">
        <v>40</v>
      </c>
      <c r="H8" s="75" t="s">
        <v>5</v>
      </c>
      <c r="I8" s="17" t="s">
        <v>40</v>
      </c>
      <c r="J8" s="14" t="s">
        <v>60</v>
      </c>
      <c r="K8" s="17" t="s">
        <v>40</v>
      </c>
      <c r="L8" s="14" t="s">
        <v>6</v>
      </c>
      <c r="M8" s="17" t="s">
        <v>40</v>
      </c>
      <c r="N8" s="75" t="s">
        <v>7</v>
      </c>
      <c r="O8" s="17" t="s">
        <v>40</v>
      </c>
      <c r="P8" s="75" t="s">
        <v>53</v>
      </c>
      <c r="Q8" s="17" t="s">
        <v>54</v>
      </c>
      <c r="R8" s="75" t="s">
        <v>9</v>
      </c>
      <c r="S8" s="17" t="s">
        <v>40</v>
      </c>
      <c r="T8" s="75" t="s">
        <v>11</v>
      </c>
      <c r="U8" s="17" t="s">
        <v>40</v>
      </c>
      <c r="V8" s="75" t="s">
        <v>59</v>
      </c>
      <c r="W8" s="17" t="s">
        <v>40</v>
      </c>
      <c r="X8" s="75" t="s">
        <v>53</v>
      </c>
      <c r="Y8" s="17" t="s">
        <v>54</v>
      </c>
      <c r="Z8" s="75" t="s">
        <v>13</v>
      </c>
      <c r="AA8" s="17" t="s">
        <v>40</v>
      </c>
      <c r="AB8" s="75" t="s">
        <v>58</v>
      </c>
      <c r="AC8" s="17" t="s">
        <v>40</v>
      </c>
      <c r="AD8" s="75" t="s">
        <v>15</v>
      </c>
      <c r="AE8" s="17" t="s">
        <v>40</v>
      </c>
      <c r="AF8" s="75" t="s">
        <v>53</v>
      </c>
      <c r="AG8" s="17" t="s">
        <v>54</v>
      </c>
      <c r="AH8" s="75" t="s">
        <v>57</v>
      </c>
      <c r="AI8" s="17" t="s">
        <v>40</v>
      </c>
      <c r="AJ8" s="75" t="s">
        <v>56</v>
      </c>
      <c r="AK8" s="75" t="s">
        <v>52</v>
      </c>
      <c r="AL8" s="75" t="s">
        <v>55</v>
      </c>
      <c r="AM8" s="17" t="s">
        <v>54</v>
      </c>
      <c r="AN8" s="75" t="s">
        <v>53</v>
      </c>
      <c r="AO8" s="75" t="s">
        <v>52</v>
      </c>
      <c r="AP8" s="75" t="s">
        <v>51</v>
      </c>
      <c r="AQ8" s="17" t="s">
        <v>40</v>
      </c>
      <c r="AR8" s="75" t="s">
        <v>50</v>
      </c>
      <c r="AS8" s="17" t="s">
        <v>40</v>
      </c>
      <c r="AT8" s="75" t="s">
        <v>49</v>
      </c>
      <c r="AU8" s="17" t="s">
        <v>40</v>
      </c>
      <c r="AV8" s="75" t="s">
        <v>48</v>
      </c>
    </row>
    <row r="9" spans="1:48" ht="13.5" thickBot="1" x14ac:dyDescent="0.45">
      <c r="A9" s="11" t="s">
        <v>47</v>
      </c>
      <c r="B9" s="72" t="s">
        <v>37</v>
      </c>
      <c r="C9" s="72"/>
      <c r="D9" s="74" t="s">
        <v>46</v>
      </c>
      <c r="E9" s="74"/>
      <c r="F9" s="72" t="s">
        <v>37</v>
      </c>
      <c r="G9" s="9"/>
      <c r="H9" s="72" t="s">
        <v>37</v>
      </c>
      <c r="I9" s="9"/>
      <c r="J9" s="9" t="s">
        <v>37</v>
      </c>
      <c r="K9" s="9"/>
      <c r="L9" s="9" t="s">
        <v>37</v>
      </c>
      <c r="M9" s="9"/>
      <c r="N9" s="72" t="s">
        <v>37</v>
      </c>
      <c r="O9" s="9"/>
      <c r="P9" s="9"/>
      <c r="Q9" s="73" t="s">
        <v>40</v>
      </c>
      <c r="R9" s="72" t="s">
        <v>45</v>
      </c>
      <c r="S9" s="9"/>
      <c r="T9" s="72" t="s">
        <v>37</v>
      </c>
      <c r="U9" s="9"/>
      <c r="V9" s="72" t="s">
        <v>44</v>
      </c>
      <c r="W9" s="9"/>
      <c r="X9" s="9"/>
      <c r="Y9" s="73" t="s">
        <v>40</v>
      </c>
      <c r="Z9" s="72" t="s">
        <v>43</v>
      </c>
      <c r="AA9" s="9"/>
      <c r="AB9" s="72" t="s">
        <v>42</v>
      </c>
      <c r="AC9" s="72"/>
      <c r="AD9" s="72" t="s">
        <v>42</v>
      </c>
      <c r="AE9" s="72"/>
      <c r="AF9" s="72"/>
      <c r="AG9" s="73" t="s">
        <v>40</v>
      </c>
      <c r="AH9" s="72" t="s">
        <v>41</v>
      </c>
      <c r="AI9" s="9"/>
      <c r="AJ9" s="72" t="s">
        <v>37</v>
      </c>
      <c r="AK9" s="9"/>
      <c r="AL9" s="72" t="s">
        <v>37</v>
      </c>
      <c r="AM9" s="73" t="s">
        <v>40</v>
      </c>
      <c r="AN9" s="72"/>
      <c r="AO9" s="72"/>
      <c r="AP9" s="72" t="s">
        <v>39</v>
      </c>
      <c r="AQ9" s="9"/>
      <c r="AR9" s="100" t="s">
        <v>38</v>
      </c>
      <c r="AS9" s="100"/>
      <c r="AT9" s="72" t="s">
        <v>37</v>
      </c>
      <c r="AU9" s="9"/>
      <c r="AV9" s="72" t="s">
        <v>36</v>
      </c>
    </row>
    <row r="10" spans="1:48" ht="13.5" thickTop="1" x14ac:dyDescent="0.4">
      <c r="A10" s="5">
        <v>1258</v>
      </c>
      <c r="B10" s="5"/>
      <c r="C10" s="5"/>
      <c r="D10" s="69"/>
      <c r="E10" s="69"/>
      <c r="F10" s="69"/>
      <c r="G10" s="69"/>
      <c r="H10" s="56">
        <v>83.81145761494254</v>
      </c>
      <c r="I10" s="5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x14ac:dyDescent="0.4">
      <c r="A11" s="5">
        <f t="shared" ref="A11:A31" si="0">A10+1</f>
        <v>1259</v>
      </c>
      <c r="B11" s="5"/>
      <c r="C11" s="5"/>
      <c r="D11" s="69"/>
      <c r="E11" s="69"/>
      <c r="F11" s="71"/>
      <c r="G11" s="71"/>
      <c r="H11" s="56">
        <v>83.81145761494254</v>
      </c>
      <c r="I11" s="41">
        <f t="shared" ref="I11:I74" si="1">100*(H11/H10-1)</f>
        <v>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x14ac:dyDescent="0.4">
      <c r="A12" s="5">
        <f t="shared" si="0"/>
        <v>1260</v>
      </c>
      <c r="B12" s="5"/>
      <c r="C12" s="5"/>
      <c r="D12" s="69"/>
      <c r="E12" s="69"/>
      <c r="F12" s="68">
        <v>1.3505868544600939</v>
      </c>
      <c r="G12" s="68"/>
      <c r="H12" s="56">
        <v>83.81145761494254</v>
      </c>
      <c r="I12" s="41">
        <f t="shared" si="1"/>
        <v>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44">
        <f t="shared" ref="AV12:AV75" si="2">AVERAGE(B12,D12,F12,H12,P12,R12,X12,Z12,AB12,AN12,AP12,AR12)</f>
        <v>42.581022234701315</v>
      </c>
    </row>
    <row r="13" spans="1:48" x14ac:dyDescent="0.4">
      <c r="A13" s="5">
        <f t="shared" si="0"/>
        <v>1261</v>
      </c>
      <c r="B13" s="5"/>
      <c r="C13" s="5"/>
      <c r="D13" s="69"/>
      <c r="E13" s="69"/>
      <c r="F13" s="68">
        <v>1.3505868544600939</v>
      </c>
      <c r="G13" s="41">
        <f t="shared" ref="G13:G76" si="3">100*(F13/F12-1)</f>
        <v>0</v>
      </c>
      <c r="H13" s="56">
        <v>83.81145761494254</v>
      </c>
      <c r="I13" s="41">
        <f t="shared" si="1"/>
        <v>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44">
        <f t="shared" si="2"/>
        <v>42.581022234701315</v>
      </c>
    </row>
    <row r="14" spans="1:48" x14ac:dyDescent="0.4">
      <c r="A14" s="5">
        <f t="shared" si="0"/>
        <v>1262</v>
      </c>
      <c r="B14" s="5"/>
      <c r="C14" s="5"/>
      <c r="D14" s="69"/>
      <c r="E14" s="69"/>
      <c r="F14" s="68">
        <v>1.3505868544600939</v>
      </c>
      <c r="G14" s="41">
        <f t="shared" si="3"/>
        <v>0</v>
      </c>
      <c r="H14" s="56">
        <v>83.81145761494254</v>
      </c>
      <c r="I14" s="41">
        <f t="shared" si="1"/>
        <v>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44">
        <f t="shared" si="2"/>
        <v>42.581022234701315</v>
      </c>
    </row>
    <row r="15" spans="1:48" x14ac:dyDescent="0.4">
      <c r="A15" s="5">
        <f t="shared" si="0"/>
        <v>1263</v>
      </c>
      <c r="B15" s="5"/>
      <c r="C15" s="5"/>
      <c r="D15" s="69"/>
      <c r="E15" s="69"/>
      <c r="F15" s="68">
        <v>1.3505868544600939</v>
      </c>
      <c r="G15" s="41">
        <f t="shared" si="3"/>
        <v>0</v>
      </c>
      <c r="H15" s="56">
        <v>83.81145761494254</v>
      </c>
      <c r="I15" s="41">
        <f t="shared" si="1"/>
        <v>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44">
        <f t="shared" si="2"/>
        <v>42.581022234701315</v>
      </c>
    </row>
    <row r="16" spans="1:48" x14ac:dyDescent="0.4">
      <c r="A16" s="5">
        <f t="shared" si="0"/>
        <v>1264</v>
      </c>
      <c r="B16" s="5"/>
      <c r="C16" s="5"/>
      <c r="D16" s="69"/>
      <c r="E16" s="69"/>
      <c r="F16" s="68">
        <v>1.3505868544600939</v>
      </c>
      <c r="G16" s="41">
        <f t="shared" si="3"/>
        <v>0</v>
      </c>
      <c r="H16" s="56">
        <v>83.81145761494254</v>
      </c>
      <c r="I16" s="41">
        <f t="shared" si="1"/>
        <v>0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44">
        <f t="shared" si="2"/>
        <v>42.581022234701315</v>
      </c>
    </row>
    <row r="17" spans="1:48" x14ac:dyDescent="0.4">
      <c r="A17" s="5">
        <f t="shared" si="0"/>
        <v>1265</v>
      </c>
      <c r="B17" s="5"/>
      <c r="C17" s="5"/>
      <c r="D17" s="69"/>
      <c r="E17" s="69"/>
      <c r="F17" s="68">
        <v>1.3505868544600939</v>
      </c>
      <c r="G17" s="41">
        <f t="shared" si="3"/>
        <v>0</v>
      </c>
      <c r="H17" s="56">
        <v>83.81145761494254</v>
      </c>
      <c r="I17" s="41">
        <f t="shared" si="1"/>
        <v>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44">
        <f t="shared" si="2"/>
        <v>42.581022234701315</v>
      </c>
    </row>
    <row r="18" spans="1:48" x14ac:dyDescent="0.4">
      <c r="A18" s="5">
        <f t="shared" si="0"/>
        <v>1266</v>
      </c>
      <c r="B18" s="5"/>
      <c r="C18" s="5"/>
      <c r="D18" s="69"/>
      <c r="E18" s="69"/>
      <c r="F18" s="68">
        <v>1.3505868544600939</v>
      </c>
      <c r="G18" s="41">
        <f t="shared" si="3"/>
        <v>0</v>
      </c>
      <c r="H18" s="56">
        <v>83.81145761494254</v>
      </c>
      <c r="I18" s="41">
        <f t="shared" si="1"/>
        <v>0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44">
        <f t="shared" si="2"/>
        <v>42.581022234701315</v>
      </c>
    </row>
    <row r="19" spans="1:48" x14ac:dyDescent="0.4">
      <c r="A19" s="5">
        <f t="shared" si="0"/>
        <v>1267</v>
      </c>
      <c r="B19" s="5"/>
      <c r="C19" s="5"/>
      <c r="D19" s="69"/>
      <c r="E19" s="69"/>
      <c r="F19" s="68">
        <v>1.3505868544600939</v>
      </c>
      <c r="G19" s="41">
        <f t="shared" si="3"/>
        <v>0</v>
      </c>
      <c r="H19" s="56">
        <v>83.81145761494254</v>
      </c>
      <c r="I19" s="41">
        <f t="shared" si="1"/>
        <v>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44">
        <f t="shared" si="2"/>
        <v>42.581022234701315</v>
      </c>
    </row>
    <row r="20" spans="1:48" x14ac:dyDescent="0.4">
      <c r="A20" s="5">
        <f t="shared" si="0"/>
        <v>1268</v>
      </c>
      <c r="B20" s="5"/>
      <c r="C20" s="5"/>
      <c r="D20" s="69"/>
      <c r="E20" s="69"/>
      <c r="F20" s="68">
        <v>1.3505868544600939</v>
      </c>
      <c r="G20" s="41">
        <f t="shared" si="3"/>
        <v>0</v>
      </c>
      <c r="H20" s="56">
        <v>83.81145761494254</v>
      </c>
      <c r="I20" s="41">
        <f t="shared" si="1"/>
        <v>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44">
        <f t="shared" si="2"/>
        <v>42.581022234701315</v>
      </c>
    </row>
    <row r="21" spans="1:48" x14ac:dyDescent="0.4">
      <c r="A21" s="5">
        <f t="shared" si="0"/>
        <v>1269</v>
      </c>
      <c r="B21" s="5"/>
      <c r="C21" s="5"/>
      <c r="D21" s="69"/>
      <c r="E21" s="69"/>
      <c r="F21" s="68">
        <v>1.3505868544600939</v>
      </c>
      <c r="G21" s="41">
        <f t="shared" si="3"/>
        <v>0</v>
      </c>
      <c r="H21" s="56">
        <v>83.81145761494254</v>
      </c>
      <c r="I21" s="41">
        <f t="shared" si="1"/>
        <v>0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44">
        <f t="shared" si="2"/>
        <v>42.581022234701315</v>
      </c>
    </row>
    <row r="22" spans="1:48" x14ac:dyDescent="0.4">
      <c r="A22" s="5">
        <f t="shared" si="0"/>
        <v>1270</v>
      </c>
      <c r="B22" s="5"/>
      <c r="C22" s="5"/>
      <c r="D22" s="69"/>
      <c r="E22" s="69"/>
      <c r="F22" s="68">
        <v>1.3505868544600939</v>
      </c>
      <c r="G22" s="41">
        <f t="shared" si="3"/>
        <v>0</v>
      </c>
      <c r="H22" s="56">
        <v>83.81145761494254</v>
      </c>
      <c r="I22" s="41">
        <f t="shared" si="1"/>
        <v>0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44">
        <f t="shared" si="2"/>
        <v>42.581022234701315</v>
      </c>
    </row>
    <row r="23" spans="1:48" x14ac:dyDescent="0.4">
      <c r="A23" s="5">
        <f t="shared" si="0"/>
        <v>1271</v>
      </c>
      <c r="B23" s="5"/>
      <c r="C23" s="5"/>
      <c r="D23" s="69"/>
      <c r="E23" s="69"/>
      <c r="F23" s="68">
        <v>1.3505868544600939</v>
      </c>
      <c r="G23" s="41">
        <f t="shared" si="3"/>
        <v>0</v>
      </c>
      <c r="H23" s="56">
        <v>83.81145761494254</v>
      </c>
      <c r="I23" s="41">
        <f t="shared" si="1"/>
        <v>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44">
        <f t="shared" si="2"/>
        <v>42.581022234701315</v>
      </c>
    </row>
    <row r="24" spans="1:48" x14ac:dyDescent="0.4">
      <c r="A24" s="5">
        <f t="shared" si="0"/>
        <v>1272</v>
      </c>
      <c r="B24" s="5"/>
      <c r="C24" s="5"/>
      <c r="D24" s="69"/>
      <c r="E24" s="69"/>
      <c r="F24" s="68">
        <v>1.3505868544600939</v>
      </c>
      <c r="G24" s="41">
        <f t="shared" si="3"/>
        <v>0</v>
      </c>
      <c r="H24" s="56">
        <v>83.81145761494254</v>
      </c>
      <c r="I24" s="41">
        <f t="shared" si="1"/>
        <v>0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44">
        <f t="shared" si="2"/>
        <v>42.581022234701315</v>
      </c>
    </row>
    <row r="25" spans="1:48" x14ac:dyDescent="0.4">
      <c r="A25" s="5">
        <f t="shared" si="0"/>
        <v>1273</v>
      </c>
      <c r="B25" s="5"/>
      <c r="C25" s="5"/>
      <c r="D25" s="69"/>
      <c r="E25" s="69"/>
      <c r="F25" s="68">
        <v>1.3505868544600939</v>
      </c>
      <c r="G25" s="41">
        <f t="shared" si="3"/>
        <v>0</v>
      </c>
      <c r="H25" s="56">
        <v>83.81145761494254</v>
      </c>
      <c r="I25" s="41">
        <f t="shared" si="1"/>
        <v>0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44">
        <f t="shared" si="2"/>
        <v>42.581022234701315</v>
      </c>
    </row>
    <row r="26" spans="1:48" x14ac:dyDescent="0.4">
      <c r="A26" s="5">
        <f t="shared" si="0"/>
        <v>1274</v>
      </c>
      <c r="B26" s="5"/>
      <c r="C26" s="5"/>
      <c r="D26" s="69"/>
      <c r="E26" s="69"/>
      <c r="F26" s="68">
        <v>1.3505868544600939</v>
      </c>
      <c r="G26" s="41">
        <f t="shared" si="3"/>
        <v>0</v>
      </c>
      <c r="H26" s="56">
        <v>83.81145761494254</v>
      </c>
      <c r="I26" s="41">
        <f t="shared" si="1"/>
        <v>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44">
        <f t="shared" si="2"/>
        <v>42.581022234701315</v>
      </c>
    </row>
    <row r="27" spans="1:48" x14ac:dyDescent="0.4">
      <c r="A27" s="5">
        <f t="shared" si="0"/>
        <v>1275</v>
      </c>
      <c r="B27" s="5"/>
      <c r="C27" s="5"/>
      <c r="D27" s="69"/>
      <c r="E27" s="69"/>
      <c r="F27" s="68">
        <v>1.3505868544600939</v>
      </c>
      <c r="G27" s="41">
        <f t="shared" si="3"/>
        <v>0</v>
      </c>
      <c r="H27" s="56">
        <v>83.81145761494254</v>
      </c>
      <c r="I27" s="41">
        <f t="shared" si="1"/>
        <v>0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44">
        <f t="shared" si="2"/>
        <v>42.581022234701315</v>
      </c>
    </row>
    <row r="28" spans="1:48" x14ac:dyDescent="0.4">
      <c r="A28" s="5">
        <f t="shared" si="0"/>
        <v>1276</v>
      </c>
      <c r="B28" s="5"/>
      <c r="C28" s="5"/>
      <c r="D28" s="69"/>
      <c r="E28" s="69"/>
      <c r="F28" s="68">
        <v>1.3318287037037035</v>
      </c>
      <c r="G28" s="41">
        <f t="shared" si="3"/>
        <v>-1.3888888888888951</v>
      </c>
      <c r="H28" s="56">
        <v>83.81145761494254</v>
      </c>
      <c r="I28" s="41">
        <f t="shared" si="1"/>
        <v>0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44">
        <f t="shared" si="2"/>
        <v>42.571643159323123</v>
      </c>
    </row>
    <row r="29" spans="1:48" x14ac:dyDescent="0.4">
      <c r="A29" s="5">
        <f t="shared" si="0"/>
        <v>1277</v>
      </c>
      <c r="B29" s="5"/>
      <c r="C29" s="5"/>
      <c r="D29" s="69"/>
      <c r="E29" s="69"/>
      <c r="F29" s="68">
        <v>1.3318287037037035</v>
      </c>
      <c r="G29" s="41">
        <f t="shared" si="3"/>
        <v>0</v>
      </c>
      <c r="H29" s="56">
        <v>83.81145761494254</v>
      </c>
      <c r="I29" s="41">
        <f t="shared" si="1"/>
        <v>0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44">
        <f t="shared" si="2"/>
        <v>42.571643159323123</v>
      </c>
    </row>
    <row r="30" spans="1:48" x14ac:dyDescent="0.4">
      <c r="A30" s="5">
        <f t="shared" si="0"/>
        <v>1278</v>
      </c>
      <c r="B30" s="5"/>
      <c r="C30" s="5"/>
      <c r="D30" s="69"/>
      <c r="E30" s="69"/>
      <c r="F30" s="68">
        <v>1.3318287037037035</v>
      </c>
      <c r="G30" s="41">
        <f t="shared" si="3"/>
        <v>0</v>
      </c>
      <c r="H30" s="56">
        <v>83.81145761494254</v>
      </c>
      <c r="I30" s="41">
        <f t="shared" si="1"/>
        <v>0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44">
        <f t="shared" si="2"/>
        <v>42.571643159323123</v>
      </c>
    </row>
    <row r="31" spans="1:48" x14ac:dyDescent="0.4">
      <c r="A31" s="5">
        <f t="shared" si="0"/>
        <v>1279</v>
      </c>
      <c r="B31" s="5"/>
      <c r="C31" s="5"/>
      <c r="D31" s="69"/>
      <c r="E31" s="69"/>
      <c r="F31" s="68">
        <v>1.3318287037037035</v>
      </c>
      <c r="G31" s="41">
        <f t="shared" si="3"/>
        <v>0</v>
      </c>
      <c r="H31" s="56">
        <v>83.81145761494254</v>
      </c>
      <c r="I31" s="41">
        <f t="shared" si="1"/>
        <v>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44">
        <f t="shared" si="2"/>
        <v>42.571643159323123</v>
      </c>
    </row>
    <row r="32" spans="1:48" x14ac:dyDescent="0.4">
      <c r="A32" s="5">
        <v>1280</v>
      </c>
      <c r="B32" s="5"/>
      <c r="C32" s="5"/>
      <c r="D32" s="3"/>
      <c r="E32" s="3"/>
      <c r="F32" s="70">
        <v>1.3318287037037035</v>
      </c>
      <c r="G32" s="41">
        <f t="shared" si="3"/>
        <v>0</v>
      </c>
      <c r="H32" s="56">
        <v>83.81145761494254</v>
      </c>
      <c r="I32" s="41">
        <f t="shared" si="1"/>
        <v>0</v>
      </c>
      <c r="J32" s="5"/>
      <c r="K32" s="5"/>
      <c r="L32" s="5"/>
      <c r="M32" s="5"/>
      <c r="N32" s="5"/>
      <c r="O32" s="5"/>
      <c r="P32" s="5"/>
      <c r="Q32" s="5"/>
      <c r="R32" s="5">
        <v>21.4</v>
      </c>
      <c r="S32" s="5"/>
      <c r="T32" s="5"/>
      <c r="U32" s="5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5"/>
      <c r="AU32" s="5"/>
      <c r="AV32" s="44">
        <f t="shared" si="2"/>
        <v>35.514428772882077</v>
      </c>
    </row>
    <row r="33" spans="1:48" x14ac:dyDescent="0.4">
      <c r="A33" s="5">
        <f t="shared" ref="A33:A96" si="4">A32+1</f>
        <v>1281</v>
      </c>
      <c r="B33" s="5"/>
      <c r="C33" s="5"/>
      <c r="D33" s="3"/>
      <c r="E33" s="3"/>
      <c r="F33" s="70">
        <v>1.3318287037037035</v>
      </c>
      <c r="G33" s="41">
        <f t="shared" si="3"/>
        <v>0</v>
      </c>
      <c r="H33" s="56">
        <v>83.81145761494254</v>
      </c>
      <c r="I33" s="41">
        <f t="shared" si="1"/>
        <v>0</v>
      </c>
      <c r="J33" s="5"/>
      <c r="K33" s="5"/>
      <c r="L33" s="5"/>
      <c r="M33" s="5"/>
      <c r="N33" s="5"/>
      <c r="O33" s="5"/>
      <c r="P33" s="5"/>
      <c r="Q33" s="5"/>
      <c r="R33" s="5">
        <v>21.4</v>
      </c>
      <c r="S33" s="41">
        <f t="shared" ref="S33:S96" si="5">100*(R33/R32-1)</f>
        <v>0</v>
      </c>
      <c r="T33" s="5"/>
      <c r="U33" s="5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5"/>
      <c r="AU33" s="5"/>
      <c r="AV33" s="44">
        <f t="shared" si="2"/>
        <v>35.514428772882077</v>
      </c>
    </row>
    <row r="34" spans="1:48" x14ac:dyDescent="0.4">
      <c r="A34" s="5">
        <f t="shared" si="4"/>
        <v>1282</v>
      </c>
      <c r="B34" s="5"/>
      <c r="C34" s="5"/>
      <c r="D34" s="3"/>
      <c r="E34" s="3"/>
      <c r="F34" s="70">
        <v>1.3318287037037035</v>
      </c>
      <c r="G34" s="41">
        <f t="shared" si="3"/>
        <v>0</v>
      </c>
      <c r="H34" s="56">
        <v>83.81145761494254</v>
      </c>
      <c r="I34" s="41">
        <f t="shared" si="1"/>
        <v>0</v>
      </c>
      <c r="J34" s="5"/>
      <c r="K34" s="5"/>
      <c r="L34" s="5"/>
      <c r="M34" s="5"/>
      <c r="N34" s="5"/>
      <c r="O34" s="5"/>
      <c r="P34" s="5"/>
      <c r="Q34" s="5"/>
      <c r="R34" s="5">
        <v>21.4</v>
      </c>
      <c r="S34" s="41">
        <f t="shared" si="5"/>
        <v>0</v>
      </c>
      <c r="T34" s="5"/>
      <c r="U34" s="5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5"/>
      <c r="AU34" s="5"/>
      <c r="AV34" s="44">
        <f t="shared" si="2"/>
        <v>35.514428772882077</v>
      </c>
    </row>
    <row r="35" spans="1:48" x14ac:dyDescent="0.4">
      <c r="A35" s="5">
        <f t="shared" si="4"/>
        <v>1283</v>
      </c>
      <c r="B35" s="5"/>
      <c r="C35" s="5"/>
      <c r="D35" s="3"/>
      <c r="E35" s="3"/>
      <c r="F35" s="70">
        <v>1.3318287037037035</v>
      </c>
      <c r="G35" s="41">
        <f t="shared" si="3"/>
        <v>0</v>
      </c>
      <c r="H35" s="56">
        <v>83.81145761494254</v>
      </c>
      <c r="I35" s="41">
        <f t="shared" si="1"/>
        <v>0</v>
      </c>
      <c r="J35" s="5"/>
      <c r="K35" s="5"/>
      <c r="L35" s="5"/>
      <c r="M35" s="5"/>
      <c r="N35" s="5"/>
      <c r="O35" s="5"/>
      <c r="P35" s="5"/>
      <c r="Q35" s="5"/>
      <c r="R35" s="5">
        <v>21.4</v>
      </c>
      <c r="S35" s="41">
        <f t="shared" si="5"/>
        <v>0</v>
      </c>
      <c r="T35" s="5"/>
      <c r="U35" s="5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5"/>
      <c r="AU35" s="5"/>
      <c r="AV35" s="44">
        <f t="shared" si="2"/>
        <v>35.514428772882077</v>
      </c>
    </row>
    <row r="36" spans="1:48" x14ac:dyDescent="0.4">
      <c r="A36" s="5">
        <f t="shared" si="4"/>
        <v>1284</v>
      </c>
      <c r="B36" s="5"/>
      <c r="C36" s="5"/>
      <c r="D36" s="3"/>
      <c r="E36" s="3"/>
      <c r="F36" s="70">
        <v>1.3318287037037035</v>
      </c>
      <c r="G36" s="41">
        <f t="shared" si="3"/>
        <v>0</v>
      </c>
      <c r="H36" s="56">
        <v>83.81145761494254</v>
      </c>
      <c r="I36" s="41">
        <f t="shared" si="1"/>
        <v>0</v>
      </c>
      <c r="J36" s="5"/>
      <c r="K36" s="5"/>
      <c r="L36" s="5"/>
      <c r="M36" s="5"/>
      <c r="N36" s="5"/>
      <c r="O36" s="5"/>
      <c r="P36" s="5"/>
      <c r="Q36" s="5"/>
      <c r="R36" s="5">
        <v>21.4</v>
      </c>
      <c r="S36" s="41">
        <f t="shared" si="5"/>
        <v>0</v>
      </c>
      <c r="T36" s="5"/>
      <c r="U36" s="5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5"/>
      <c r="AU36" s="5"/>
      <c r="AV36" s="44">
        <f t="shared" si="2"/>
        <v>35.514428772882077</v>
      </c>
    </row>
    <row r="37" spans="1:48" x14ac:dyDescent="0.4">
      <c r="A37" s="5">
        <f t="shared" si="4"/>
        <v>1285</v>
      </c>
      <c r="B37" s="5"/>
      <c r="C37" s="5"/>
      <c r="D37" s="3"/>
      <c r="E37" s="3"/>
      <c r="F37" s="70">
        <v>1.3318287037037035</v>
      </c>
      <c r="G37" s="41">
        <f t="shared" si="3"/>
        <v>0</v>
      </c>
      <c r="H37" s="56">
        <v>83.81145761494254</v>
      </c>
      <c r="I37" s="41">
        <f t="shared" si="1"/>
        <v>0</v>
      </c>
      <c r="J37" s="5"/>
      <c r="K37" s="5"/>
      <c r="L37" s="5"/>
      <c r="M37" s="5"/>
      <c r="N37" s="5"/>
      <c r="O37" s="5"/>
      <c r="P37" s="5"/>
      <c r="Q37" s="5"/>
      <c r="R37" s="5">
        <v>21.4</v>
      </c>
      <c r="S37" s="41">
        <f t="shared" si="5"/>
        <v>0</v>
      </c>
      <c r="T37" s="5"/>
      <c r="U37" s="5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5"/>
      <c r="AU37" s="5"/>
      <c r="AV37" s="44">
        <f t="shared" si="2"/>
        <v>35.514428772882077</v>
      </c>
    </row>
    <row r="38" spans="1:48" x14ac:dyDescent="0.4">
      <c r="A38" s="5">
        <f t="shared" si="4"/>
        <v>1286</v>
      </c>
      <c r="B38" s="5"/>
      <c r="C38" s="5"/>
      <c r="D38" s="3"/>
      <c r="E38" s="3"/>
      <c r="F38" s="70">
        <v>1.3318287037037035</v>
      </c>
      <c r="G38" s="41">
        <f t="shared" si="3"/>
        <v>0</v>
      </c>
      <c r="H38" s="56">
        <v>83.81145761494254</v>
      </c>
      <c r="I38" s="41">
        <f t="shared" si="1"/>
        <v>0</v>
      </c>
      <c r="J38" s="5"/>
      <c r="K38" s="5"/>
      <c r="L38" s="5"/>
      <c r="M38" s="5"/>
      <c r="N38" s="5"/>
      <c r="O38" s="5"/>
      <c r="P38" s="5"/>
      <c r="Q38" s="5"/>
      <c r="R38" s="5">
        <v>21.4</v>
      </c>
      <c r="S38" s="41">
        <f t="shared" si="5"/>
        <v>0</v>
      </c>
      <c r="T38" s="5"/>
      <c r="U38" s="5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5"/>
      <c r="AU38" s="5"/>
      <c r="AV38" s="44">
        <f t="shared" si="2"/>
        <v>35.514428772882077</v>
      </c>
    </row>
    <row r="39" spans="1:48" x14ac:dyDescent="0.4">
      <c r="A39" s="5">
        <f t="shared" si="4"/>
        <v>1287</v>
      </c>
      <c r="B39" s="5"/>
      <c r="C39" s="5"/>
      <c r="D39" s="3"/>
      <c r="E39" s="3"/>
      <c r="F39" s="70">
        <v>1.3318287037037035</v>
      </c>
      <c r="G39" s="41">
        <f t="shared" si="3"/>
        <v>0</v>
      </c>
      <c r="H39" s="56">
        <v>83.81145761494254</v>
      </c>
      <c r="I39" s="41">
        <f t="shared" si="1"/>
        <v>0</v>
      </c>
      <c r="J39" s="5"/>
      <c r="K39" s="5"/>
      <c r="L39" s="5"/>
      <c r="M39" s="5"/>
      <c r="N39" s="5"/>
      <c r="O39" s="5"/>
      <c r="P39" s="5"/>
      <c r="Q39" s="5"/>
      <c r="R39" s="5">
        <v>21.4</v>
      </c>
      <c r="S39" s="41">
        <f t="shared" si="5"/>
        <v>0</v>
      </c>
      <c r="T39" s="5"/>
      <c r="U39" s="5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5"/>
      <c r="AU39" s="5"/>
      <c r="AV39" s="44">
        <f t="shared" si="2"/>
        <v>35.514428772882077</v>
      </c>
    </row>
    <row r="40" spans="1:48" x14ac:dyDescent="0.4">
      <c r="A40" s="5">
        <f t="shared" si="4"/>
        <v>1288</v>
      </c>
      <c r="B40" s="5"/>
      <c r="C40" s="5"/>
      <c r="D40" s="3"/>
      <c r="E40" s="3"/>
      <c r="F40" s="70">
        <v>1.3318287037037035</v>
      </c>
      <c r="G40" s="41">
        <f t="shared" si="3"/>
        <v>0</v>
      </c>
      <c r="H40" s="56">
        <v>83.81145761494254</v>
      </c>
      <c r="I40" s="41">
        <f t="shared" si="1"/>
        <v>0</v>
      </c>
      <c r="J40" s="5"/>
      <c r="K40" s="5"/>
      <c r="L40" s="5"/>
      <c r="M40" s="5"/>
      <c r="N40" s="5"/>
      <c r="O40" s="5"/>
      <c r="P40" s="5"/>
      <c r="Q40" s="5"/>
      <c r="R40" s="5">
        <v>21.4</v>
      </c>
      <c r="S40" s="41">
        <f t="shared" si="5"/>
        <v>0</v>
      </c>
      <c r="T40" s="5"/>
      <c r="U40" s="5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5"/>
      <c r="AU40" s="5"/>
      <c r="AV40" s="44">
        <f t="shared" si="2"/>
        <v>35.514428772882077</v>
      </c>
    </row>
    <row r="41" spans="1:48" x14ac:dyDescent="0.4">
      <c r="A41" s="5">
        <f t="shared" si="4"/>
        <v>1289</v>
      </c>
      <c r="B41" s="5"/>
      <c r="C41" s="5"/>
      <c r="D41" s="3"/>
      <c r="E41" s="3"/>
      <c r="F41" s="70">
        <v>1.3318287037037035</v>
      </c>
      <c r="G41" s="41">
        <f t="shared" si="3"/>
        <v>0</v>
      </c>
      <c r="H41" s="56">
        <v>83.81145761494254</v>
      </c>
      <c r="I41" s="41">
        <f t="shared" si="1"/>
        <v>0</v>
      </c>
      <c r="J41" s="5"/>
      <c r="K41" s="5"/>
      <c r="L41" s="5"/>
      <c r="M41" s="5"/>
      <c r="N41" s="5"/>
      <c r="O41" s="5"/>
      <c r="P41" s="5"/>
      <c r="Q41" s="5"/>
      <c r="R41" s="5">
        <v>21.4</v>
      </c>
      <c r="S41" s="41">
        <f t="shared" si="5"/>
        <v>0</v>
      </c>
      <c r="T41" s="5"/>
      <c r="U41" s="5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5"/>
      <c r="AU41" s="5"/>
      <c r="AV41" s="44">
        <f t="shared" si="2"/>
        <v>35.514428772882077</v>
      </c>
    </row>
    <row r="42" spans="1:48" x14ac:dyDescent="0.4">
      <c r="A42" s="5">
        <f t="shared" si="4"/>
        <v>1290</v>
      </c>
      <c r="B42" s="5"/>
      <c r="C42" s="5"/>
      <c r="D42" s="3"/>
      <c r="E42" s="3"/>
      <c r="F42" s="70">
        <v>1.3318287037037035</v>
      </c>
      <c r="G42" s="41">
        <f t="shared" si="3"/>
        <v>0</v>
      </c>
      <c r="H42" s="56">
        <v>83.81145761494254</v>
      </c>
      <c r="I42" s="41">
        <f t="shared" si="1"/>
        <v>0</v>
      </c>
      <c r="J42" s="5"/>
      <c r="K42" s="5"/>
      <c r="L42" s="5"/>
      <c r="M42" s="5"/>
      <c r="N42" s="5"/>
      <c r="O42" s="5"/>
      <c r="P42" s="5"/>
      <c r="Q42" s="5"/>
      <c r="R42" s="5">
        <v>21.4</v>
      </c>
      <c r="S42" s="41">
        <f t="shared" si="5"/>
        <v>0</v>
      </c>
      <c r="T42" s="5"/>
      <c r="U42" s="5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5"/>
      <c r="AU42" s="5"/>
      <c r="AV42" s="44">
        <f t="shared" si="2"/>
        <v>35.514428772882077</v>
      </c>
    </row>
    <row r="43" spans="1:48" x14ac:dyDescent="0.4">
      <c r="A43" s="5">
        <f t="shared" si="4"/>
        <v>1291</v>
      </c>
      <c r="B43" s="5"/>
      <c r="C43" s="5"/>
      <c r="D43" s="3"/>
      <c r="E43" s="3"/>
      <c r="F43" s="70">
        <v>1.3318287037037035</v>
      </c>
      <c r="G43" s="41">
        <f t="shared" si="3"/>
        <v>0</v>
      </c>
      <c r="H43" s="56">
        <v>83.81145761494254</v>
      </c>
      <c r="I43" s="41">
        <f t="shared" si="1"/>
        <v>0</v>
      </c>
      <c r="J43" s="5"/>
      <c r="K43" s="5"/>
      <c r="L43" s="5"/>
      <c r="M43" s="5"/>
      <c r="N43" s="5"/>
      <c r="O43" s="5"/>
      <c r="P43" s="5"/>
      <c r="Q43" s="5"/>
      <c r="R43" s="5">
        <v>21.4</v>
      </c>
      <c r="S43" s="41">
        <f t="shared" si="5"/>
        <v>0</v>
      </c>
      <c r="T43" s="5"/>
      <c r="U43" s="5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5"/>
      <c r="AU43" s="5"/>
      <c r="AV43" s="44">
        <f t="shared" si="2"/>
        <v>35.514428772882077</v>
      </c>
    </row>
    <row r="44" spans="1:48" x14ac:dyDescent="0.4">
      <c r="A44" s="5">
        <f t="shared" si="4"/>
        <v>1292</v>
      </c>
      <c r="B44" s="5"/>
      <c r="C44" s="5"/>
      <c r="D44" s="3"/>
      <c r="E44" s="3"/>
      <c r="F44" s="70">
        <v>1.3318287037037035</v>
      </c>
      <c r="G44" s="41">
        <f t="shared" si="3"/>
        <v>0</v>
      </c>
      <c r="H44" s="56">
        <v>83.81145761494254</v>
      </c>
      <c r="I44" s="41">
        <f t="shared" si="1"/>
        <v>0</v>
      </c>
      <c r="J44" s="5"/>
      <c r="K44" s="5"/>
      <c r="L44" s="5"/>
      <c r="M44" s="5"/>
      <c r="N44" s="5"/>
      <c r="O44" s="5"/>
      <c r="P44" s="5"/>
      <c r="Q44" s="5"/>
      <c r="R44" s="5">
        <v>21.4</v>
      </c>
      <c r="S44" s="41">
        <f t="shared" si="5"/>
        <v>0</v>
      </c>
      <c r="T44" s="5"/>
      <c r="U44" s="5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5"/>
      <c r="AU44" s="5"/>
      <c r="AV44" s="44">
        <f t="shared" si="2"/>
        <v>35.514428772882077</v>
      </c>
    </row>
    <row r="45" spans="1:48" x14ac:dyDescent="0.4">
      <c r="A45" s="5">
        <f t="shared" si="4"/>
        <v>1293</v>
      </c>
      <c r="B45" s="5"/>
      <c r="C45" s="5"/>
      <c r="D45" s="3"/>
      <c r="E45" s="3"/>
      <c r="F45" s="70">
        <v>1.3318287037037035</v>
      </c>
      <c r="G45" s="41">
        <f t="shared" si="3"/>
        <v>0</v>
      </c>
      <c r="H45" s="56">
        <v>83.81145761494254</v>
      </c>
      <c r="I45" s="41">
        <f t="shared" si="1"/>
        <v>0</v>
      </c>
      <c r="J45" s="5"/>
      <c r="K45" s="5"/>
      <c r="L45" s="5"/>
      <c r="M45" s="5"/>
      <c r="N45" s="5"/>
      <c r="O45" s="5"/>
      <c r="P45" s="5"/>
      <c r="Q45" s="5"/>
      <c r="R45" s="5">
        <v>21.4</v>
      </c>
      <c r="S45" s="41">
        <f t="shared" si="5"/>
        <v>0</v>
      </c>
      <c r="T45" s="5"/>
      <c r="U45" s="5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5"/>
      <c r="AU45" s="5"/>
      <c r="AV45" s="44">
        <f t="shared" si="2"/>
        <v>35.514428772882077</v>
      </c>
    </row>
    <row r="46" spans="1:48" x14ac:dyDescent="0.4">
      <c r="A46" s="5">
        <f t="shared" si="4"/>
        <v>1294</v>
      </c>
      <c r="B46" s="5"/>
      <c r="C46" s="5"/>
      <c r="D46" s="3"/>
      <c r="E46" s="3"/>
      <c r="F46" s="70">
        <v>1.3318287037037035</v>
      </c>
      <c r="G46" s="41">
        <f t="shared" si="3"/>
        <v>0</v>
      </c>
      <c r="H46" s="56">
        <v>83.81145761494254</v>
      </c>
      <c r="I46" s="41">
        <f t="shared" si="1"/>
        <v>0</v>
      </c>
      <c r="J46" s="5"/>
      <c r="K46" s="5"/>
      <c r="L46" s="5"/>
      <c r="M46" s="5"/>
      <c r="N46" s="5"/>
      <c r="O46" s="5"/>
      <c r="P46" s="5"/>
      <c r="Q46" s="5"/>
      <c r="R46" s="5">
        <v>21.4</v>
      </c>
      <c r="S46" s="41">
        <f t="shared" si="5"/>
        <v>0</v>
      </c>
      <c r="T46" s="5"/>
      <c r="U46" s="5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5"/>
      <c r="AU46" s="5"/>
      <c r="AV46" s="44">
        <f t="shared" si="2"/>
        <v>35.514428772882077</v>
      </c>
    </row>
    <row r="47" spans="1:48" x14ac:dyDescent="0.4">
      <c r="A47" s="5">
        <f t="shared" si="4"/>
        <v>1295</v>
      </c>
      <c r="B47" s="5"/>
      <c r="C47" s="5"/>
      <c r="D47" s="3"/>
      <c r="E47" s="3"/>
      <c r="F47" s="70">
        <v>1.3318287037037035</v>
      </c>
      <c r="G47" s="41">
        <f t="shared" si="3"/>
        <v>0</v>
      </c>
      <c r="H47" s="56">
        <v>67.049166091954021</v>
      </c>
      <c r="I47" s="41">
        <f t="shared" si="1"/>
        <v>-20.000000000000018</v>
      </c>
      <c r="J47" s="5"/>
      <c r="K47" s="5"/>
      <c r="L47" s="5"/>
      <c r="M47" s="5"/>
      <c r="N47" s="5"/>
      <c r="O47" s="5"/>
      <c r="P47" s="5"/>
      <c r="Q47" s="5"/>
      <c r="R47" s="5">
        <v>21.4</v>
      </c>
      <c r="S47" s="41">
        <f t="shared" si="5"/>
        <v>0</v>
      </c>
      <c r="T47" s="5"/>
      <c r="U47" s="5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5"/>
      <c r="AU47" s="5"/>
      <c r="AV47" s="44">
        <f t="shared" si="2"/>
        <v>29.926998265219243</v>
      </c>
    </row>
    <row r="48" spans="1:48" x14ac:dyDescent="0.4">
      <c r="A48" s="5">
        <f t="shared" si="4"/>
        <v>1296</v>
      </c>
      <c r="B48" s="5"/>
      <c r="C48" s="5"/>
      <c r="D48" s="3"/>
      <c r="E48" s="3"/>
      <c r="F48" s="70">
        <v>1.3318287037037035</v>
      </c>
      <c r="G48" s="41">
        <f t="shared" si="3"/>
        <v>0</v>
      </c>
      <c r="H48" s="56">
        <v>67.049166091954021</v>
      </c>
      <c r="I48" s="41">
        <f t="shared" si="1"/>
        <v>0</v>
      </c>
      <c r="J48" s="5"/>
      <c r="K48" s="5"/>
      <c r="L48" s="5"/>
      <c r="M48" s="5"/>
      <c r="N48" s="5"/>
      <c r="O48" s="5"/>
      <c r="P48" s="5"/>
      <c r="Q48" s="5"/>
      <c r="R48" s="5">
        <v>21.4</v>
      </c>
      <c r="S48" s="41">
        <f t="shared" si="5"/>
        <v>0</v>
      </c>
      <c r="T48" s="5"/>
      <c r="U48" s="5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5"/>
      <c r="AU48" s="5"/>
      <c r="AV48" s="44">
        <f t="shared" si="2"/>
        <v>29.926998265219243</v>
      </c>
    </row>
    <row r="49" spans="1:48" x14ac:dyDescent="0.4">
      <c r="A49" s="5">
        <f t="shared" si="4"/>
        <v>1297</v>
      </c>
      <c r="B49" s="5"/>
      <c r="C49" s="5"/>
      <c r="D49" s="3"/>
      <c r="E49" s="3"/>
      <c r="F49" s="70">
        <v>1.3318287037037035</v>
      </c>
      <c r="G49" s="41">
        <f t="shared" si="3"/>
        <v>0</v>
      </c>
      <c r="H49" s="56">
        <v>67.049166091954021</v>
      </c>
      <c r="I49" s="41">
        <f t="shared" si="1"/>
        <v>0</v>
      </c>
      <c r="J49" s="5"/>
      <c r="K49" s="5"/>
      <c r="L49" s="5"/>
      <c r="M49" s="5"/>
      <c r="N49" s="5"/>
      <c r="O49" s="5"/>
      <c r="P49" s="5"/>
      <c r="Q49" s="5"/>
      <c r="R49" s="5">
        <v>21.4</v>
      </c>
      <c r="S49" s="41">
        <f t="shared" si="5"/>
        <v>0</v>
      </c>
      <c r="T49" s="5"/>
      <c r="U49" s="5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5"/>
      <c r="AU49" s="5"/>
      <c r="AV49" s="44">
        <f t="shared" si="2"/>
        <v>29.926998265219243</v>
      </c>
    </row>
    <row r="50" spans="1:48" x14ac:dyDescent="0.4">
      <c r="A50" s="5">
        <f t="shared" si="4"/>
        <v>1298</v>
      </c>
      <c r="B50" s="5"/>
      <c r="C50" s="5"/>
      <c r="D50" s="3"/>
      <c r="E50" s="3"/>
      <c r="F50" s="70">
        <v>1.3318287037037035</v>
      </c>
      <c r="G50" s="41">
        <f t="shared" si="3"/>
        <v>0</v>
      </c>
      <c r="H50" s="56">
        <v>67.049166091954021</v>
      </c>
      <c r="I50" s="41">
        <f t="shared" si="1"/>
        <v>0</v>
      </c>
      <c r="J50" s="5"/>
      <c r="K50" s="5"/>
      <c r="L50" s="5"/>
      <c r="M50" s="5"/>
      <c r="N50" s="5"/>
      <c r="O50" s="5"/>
      <c r="P50" s="5"/>
      <c r="Q50" s="5"/>
      <c r="R50" s="5">
        <v>21.4</v>
      </c>
      <c r="S50" s="41">
        <f t="shared" si="5"/>
        <v>0</v>
      </c>
      <c r="T50" s="5"/>
      <c r="U50" s="5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5"/>
      <c r="AU50" s="5"/>
      <c r="AV50" s="44">
        <f t="shared" si="2"/>
        <v>29.926998265219243</v>
      </c>
    </row>
    <row r="51" spans="1:48" x14ac:dyDescent="0.4">
      <c r="A51" s="5">
        <f t="shared" si="4"/>
        <v>1299</v>
      </c>
      <c r="B51" s="5"/>
      <c r="C51" s="5"/>
      <c r="D51" s="3"/>
      <c r="E51" s="3"/>
      <c r="F51" s="70">
        <v>1.3318287037037035</v>
      </c>
      <c r="G51" s="41">
        <f t="shared" si="3"/>
        <v>0</v>
      </c>
      <c r="H51" s="56">
        <v>67.049166091954021</v>
      </c>
      <c r="I51" s="41">
        <f t="shared" si="1"/>
        <v>0</v>
      </c>
      <c r="J51" s="5"/>
      <c r="K51" s="5"/>
      <c r="L51" s="5"/>
      <c r="M51" s="5"/>
      <c r="N51" s="5"/>
      <c r="O51" s="5"/>
      <c r="P51" s="5"/>
      <c r="Q51" s="5"/>
      <c r="R51" s="5">
        <v>21.4</v>
      </c>
      <c r="S51" s="41">
        <f t="shared" si="5"/>
        <v>0</v>
      </c>
      <c r="T51" s="5"/>
      <c r="U51" s="5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5"/>
      <c r="AU51" s="5"/>
      <c r="AV51" s="44">
        <f t="shared" si="2"/>
        <v>29.926998265219243</v>
      </c>
    </row>
    <row r="52" spans="1:48" x14ac:dyDescent="0.4">
      <c r="A52" s="5">
        <f t="shared" si="4"/>
        <v>1300</v>
      </c>
      <c r="B52" s="5"/>
      <c r="C52" s="5"/>
      <c r="D52" s="3"/>
      <c r="E52" s="3"/>
      <c r="F52" s="70">
        <v>1.3318287037037035</v>
      </c>
      <c r="G52" s="41">
        <f t="shared" si="3"/>
        <v>0</v>
      </c>
      <c r="H52" s="56">
        <v>67.049166091954021</v>
      </c>
      <c r="I52" s="41">
        <f t="shared" si="1"/>
        <v>0</v>
      </c>
      <c r="J52" s="5"/>
      <c r="K52" s="5"/>
      <c r="L52" s="5"/>
      <c r="M52" s="5"/>
      <c r="N52" s="5"/>
      <c r="O52" s="5"/>
      <c r="P52" s="5"/>
      <c r="Q52" s="5"/>
      <c r="R52" s="5">
        <v>19</v>
      </c>
      <c r="S52" s="41">
        <f t="shared" si="5"/>
        <v>-11.214953271028028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44">
        <f t="shared" si="2"/>
        <v>29.126998265219243</v>
      </c>
    </row>
    <row r="53" spans="1:48" x14ac:dyDescent="0.4">
      <c r="A53" s="5">
        <f t="shared" si="4"/>
        <v>1301</v>
      </c>
      <c r="B53" s="5"/>
      <c r="C53" s="5"/>
      <c r="D53" s="3"/>
      <c r="E53" s="3"/>
      <c r="F53" s="70">
        <v>1.3318287037037035</v>
      </c>
      <c r="G53" s="41">
        <f t="shared" si="3"/>
        <v>0</v>
      </c>
      <c r="H53" s="56">
        <v>67.049166091954021</v>
      </c>
      <c r="I53" s="41">
        <f t="shared" si="1"/>
        <v>0</v>
      </c>
      <c r="J53" s="5"/>
      <c r="K53" s="5"/>
      <c r="L53" s="5"/>
      <c r="M53" s="5"/>
      <c r="N53" s="5"/>
      <c r="O53" s="5"/>
      <c r="P53" s="5"/>
      <c r="Q53" s="5"/>
      <c r="R53" s="5">
        <v>19</v>
      </c>
      <c r="S53" s="41">
        <f t="shared" si="5"/>
        <v>0</v>
      </c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44">
        <f t="shared" si="2"/>
        <v>29.126998265219243</v>
      </c>
    </row>
    <row r="54" spans="1:48" x14ac:dyDescent="0.4">
      <c r="A54" s="5">
        <f t="shared" si="4"/>
        <v>1302</v>
      </c>
      <c r="B54" s="5"/>
      <c r="C54" s="5"/>
      <c r="D54" s="3"/>
      <c r="E54" s="3"/>
      <c r="F54" s="70">
        <v>1.3318287037037035</v>
      </c>
      <c r="G54" s="41">
        <f t="shared" si="3"/>
        <v>0</v>
      </c>
      <c r="H54" s="56">
        <v>67.049166091954021</v>
      </c>
      <c r="I54" s="41">
        <f t="shared" si="1"/>
        <v>0</v>
      </c>
      <c r="J54" s="5"/>
      <c r="K54" s="5"/>
      <c r="L54" s="5"/>
      <c r="M54" s="5"/>
      <c r="N54" s="5"/>
      <c r="O54" s="5"/>
      <c r="P54" s="5"/>
      <c r="Q54" s="5"/>
      <c r="R54" s="5">
        <v>19</v>
      </c>
      <c r="S54" s="41">
        <f t="shared" si="5"/>
        <v>0</v>
      </c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44">
        <f t="shared" si="2"/>
        <v>29.126998265219243</v>
      </c>
    </row>
    <row r="55" spans="1:48" x14ac:dyDescent="0.4">
      <c r="A55" s="5">
        <f t="shared" si="4"/>
        <v>1303</v>
      </c>
      <c r="B55" s="5"/>
      <c r="C55" s="5"/>
      <c r="D55" s="3"/>
      <c r="E55" s="3"/>
      <c r="F55" s="70">
        <v>1.3318287037037035</v>
      </c>
      <c r="G55" s="41">
        <f t="shared" si="3"/>
        <v>0</v>
      </c>
      <c r="H55" s="56">
        <v>28.944032161803715</v>
      </c>
      <c r="I55" s="41">
        <f t="shared" si="1"/>
        <v>-56.831629908552983</v>
      </c>
      <c r="J55" s="5"/>
      <c r="K55" s="5"/>
      <c r="L55" s="5"/>
      <c r="M55" s="5"/>
      <c r="N55" s="5"/>
      <c r="O55" s="5"/>
      <c r="P55" s="5"/>
      <c r="Q55" s="5"/>
      <c r="R55" s="5">
        <v>19</v>
      </c>
      <c r="S55" s="41">
        <f t="shared" si="5"/>
        <v>0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44">
        <f t="shared" si="2"/>
        <v>16.425286955169138</v>
      </c>
    </row>
    <row r="56" spans="1:48" x14ac:dyDescent="0.4">
      <c r="A56" s="5">
        <f t="shared" si="4"/>
        <v>1304</v>
      </c>
      <c r="B56" s="5"/>
      <c r="C56" s="5"/>
      <c r="D56" s="3"/>
      <c r="E56" s="3"/>
      <c r="F56" s="70">
        <v>1.3318287037037035</v>
      </c>
      <c r="G56" s="41">
        <f t="shared" si="3"/>
        <v>0</v>
      </c>
      <c r="H56" s="56">
        <v>28.944032161803715</v>
      </c>
      <c r="I56" s="41">
        <f t="shared" si="1"/>
        <v>0</v>
      </c>
      <c r="J56" s="5"/>
      <c r="K56" s="5"/>
      <c r="L56" s="5"/>
      <c r="M56" s="5"/>
      <c r="N56" s="5"/>
      <c r="O56" s="5"/>
      <c r="P56" s="5"/>
      <c r="Q56" s="5"/>
      <c r="R56" s="5">
        <v>19</v>
      </c>
      <c r="S56" s="41">
        <f t="shared" si="5"/>
        <v>0</v>
      </c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44">
        <f t="shared" si="2"/>
        <v>16.425286955169138</v>
      </c>
    </row>
    <row r="57" spans="1:48" x14ac:dyDescent="0.4">
      <c r="A57" s="5">
        <f t="shared" si="4"/>
        <v>1305</v>
      </c>
      <c r="B57" s="5"/>
      <c r="C57" s="5"/>
      <c r="D57" s="3"/>
      <c r="E57" s="3"/>
      <c r="F57" s="70">
        <v>1.3318287037037035</v>
      </c>
      <c r="G57" s="41">
        <f t="shared" si="3"/>
        <v>0</v>
      </c>
      <c r="H57" s="56">
        <v>25.542539463601535</v>
      </c>
      <c r="I57" s="41">
        <f t="shared" si="1"/>
        <v>-11.751965583741274</v>
      </c>
      <c r="J57" s="5"/>
      <c r="K57" s="5"/>
      <c r="L57" s="5"/>
      <c r="M57" s="5"/>
      <c r="N57" s="5"/>
      <c r="O57" s="5"/>
      <c r="P57" s="5"/>
      <c r="Q57" s="5"/>
      <c r="R57" s="5">
        <v>19</v>
      </c>
      <c r="S57" s="41">
        <f t="shared" si="5"/>
        <v>0</v>
      </c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44">
        <f t="shared" si="2"/>
        <v>15.291456055768412</v>
      </c>
    </row>
    <row r="58" spans="1:48" x14ac:dyDescent="0.4">
      <c r="A58" s="5">
        <f t="shared" si="4"/>
        <v>1306</v>
      </c>
      <c r="B58" s="5"/>
      <c r="C58" s="5"/>
      <c r="D58" s="3"/>
      <c r="E58" s="3"/>
      <c r="F58" s="70">
        <v>1.3318287037037035</v>
      </c>
      <c r="G58" s="41">
        <f t="shared" si="3"/>
        <v>0</v>
      </c>
      <c r="H58" s="56">
        <v>83.81145761494254</v>
      </c>
      <c r="I58" s="41">
        <f t="shared" si="1"/>
        <v>228.125</v>
      </c>
      <c r="J58" s="5"/>
      <c r="K58" s="5"/>
      <c r="L58" s="5"/>
      <c r="M58" s="5"/>
      <c r="N58" s="5"/>
      <c r="O58" s="5"/>
      <c r="P58" s="5"/>
      <c r="Q58" s="5"/>
      <c r="R58" s="5">
        <v>19</v>
      </c>
      <c r="S58" s="41">
        <f t="shared" si="5"/>
        <v>0</v>
      </c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44">
        <f t="shared" si="2"/>
        <v>34.71442877288208</v>
      </c>
    </row>
    <row r="59" spans="1:48" x14ac:dyDescent="0.4">
      <c r="A59" s="5">
        <f t="shared" si="4"/>
        <v>1307</v>
      </c>
      <c r="B59" s="5"/>
      <c r="C59" s="5"/>
      <c r="D59" s="3"/>
      <c r="E59" s="3"/>
      <c r="F59" s="70">
        <v>1.3318287037037035</v>
      </c>
      <c r="G59" s="41">
        <f t="shared" si="3"/>
        <v>0</v>
      </c>
      <c r="H59" s="56">
        <v>83.81145761494254</v>
      </c>
      <c r="I59" s="41">
        <f t="shared" si="1"/>
        <v>0</v>
      </c>
      <c r="J59" s="5"/>
      <c r="K59" s="5"/>
      <c r="L59" s="5"/>
      <c r="M59" s="5"/>
      <c r="N59" s="5"/>
      <c r="O59" s="5"/>
      <c r="P59" s="5"/>
      <c r="Q59" s="5"/>
      <c r="R59" s="5">
        <v>19</v>
      </c>
      <c r="S59" s="41">
        <f t="shared" si="5"/>
        <v>0</v>
      </c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44">
        <f t="shared" si="2"/>
        <v>34.71442877288208</v>
      </c>
    </row>
    <row r="60" spans="1:48" x14ac:dyDescent="0.4">
      <c r="A60" s="5">
        <f t="shared" si="4"/>
        <v>1308</v>
      </c>
      <c r="B60" s="5"/>
      <c r="C60" s="5"/>
      <c r="D60" s="3"/>
      <c r="E60" s="3"/>
      <c r="F60" s="70">
        <v>1.3318287037037035</v>
      </c>
      <c r="G60" s="41">
        <f t="shared" si="3"/>
        <v>0</v>
      </c>
      <c r="H60" s="56">
        <v>83.81145761494254</v>
      </c>
      <c r="I60" s="41">
        <f t="shared" si="1"/>
        <v>0</v>
      </c>
      <c r="J60" s="5"/>
      <c r="K60" s="5"/>
      <c r="L60" s="5"/>
      <c r="M60" s="5"/>
      <c r="N60" s="5"/>
      <c r="O60" s="5"/>
      <c r="P60" s="5"/>
      <c r="Q60" s="5"/>
      <c r="R60" s="5">
        <v>19</v>
      </c>
      <c r="S60" s="41">
        <f t="shared" si="5"/>
        <v>0</v>
      </c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44">
        <f t="shared" si="2"/>
        <v>34.71442877288208</v>
      </c>
    </row>
    <row r="61" spans="1:48" x14ac:dyDescent="0.4">
      <c r="A61" s="5">
        <f t="shared" si="4"/>
        <v>1309</v>
      </c>
      <c r="B61" s="5"/>
      <c r="C61" s="5"/>
      <c r="D61" s="3"/>
      <c r="E61" s="3"/>
      <c r="F61" s="70">
        <v>1.3318287037037035</v>
      </c>
      <c r="G61" s="41">
        <f t="shared" si="3"/>
        <v>0</v>
      </c>
      <c r="H61" s="56">
        <v>76.627618390804599</v>
      </c>
      <c r="I61" s="41">
        <f t="shared" si="1"/>
        <v>-8.5714285714285854</v>
      </c>
      <c r="J61" s="5"/>
      <c r="K61" s="5"/>
      <c r="L61" s="5"/>
      <c r="M61" s="5"/>
      <c r="N61" s="5"/>
      <c r="O61" s="5"/>
      <c r="P61" s="5"/>
      <c r="Q61" s="5"/>
      <c r="R61" s="5">
        <v>19</v>
      </c>
      <c r="S61" s="41">
        <f t="shared" si="5"/>
        <v>0</v>
      </c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44">
        <f t="shared" si="2"/>
        <v>32.319815698169435</v>
      </c>
    </row>
    <row r="62" spans="1:48" x14ac:dyDescent="0.4">
      <c r="A62" s="5">
        <f t="shared" si="4"/>
        <v>1310</v>
      </c>
      <c r="B62" s="5"/>
      <c r="C62" s="5"/>
      <c r="D62" s="3"/>
      <c r="E62" s="3"/>
      <c r="F62" s="70">
        <v>1.3318287037037035</v>
      </c>
      <c r="G62" s="41">
        <f t="shared" si="3"/>
        <v>0</v>
      </c>
      <c r="H62" s="56">
        <v>76.627618390804599</v>
      </c>
      <c r="I62" s="41">
        <f t="shared" si="1"/>
        <v>0</v>
      </c>
      <c r="J62" s="5"/>
      <c r="K62" s="5"/>
      <c r="L62" s="5"/>
      <c r="M62" s="5"/>
      <c r="N62" s="5"/>
      <c r="O62" s="5"/>
      <c r="P62" s="5"/>
      <c r="Q62" s="5"/>
      <c r="R62" s="5">
        <v>16.2</v>
      </c>
      <c r="S62" s="41">
        <f t="shared" si="5"/>
        <v>-14.736842105263159</v>
      </c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44">
        <f t="shared" si="2"/>
        <v>31.386482364836102</v>
      </c>
    </row>
    <row r="63" spans="1:48" x14ac:dyDescent="0.4">
      <c r="A63" s="5">
        <f t="shared" si="4"/>
        <v>1311</v>
      </c>
      <c r="B63" s="5"/>
      <c r="C63" s="5"/>
      <c r="D63" s="3"/>
      <c r="E63" s="3"/>
      <c r="F63" s="70">
        <v>1.3318287037037035</v>
      </c>
      <c r="G63" s="41">
        <f t="shared" si="3"/>
        <v>0</v>
      </c>
      <c r="H63" s="56">
        <v>67.049166091954021</v>
      </c>
      <c r="I63" s="41">
        <f t="shared" si="1"/>
        <v>-12.5</v>
      </c>
      <c r="J63" s="5"/>
      <c r="K63" s="5"/>
      <c r="L63" s="5"/>
      <c r="M63" s="5"/>
      <c r="N63" s="5"/>
      <c r="O63" s="5"/>
      <c r="P63" s="5"/>
      <c r="Q63" s="5"/>
      <c r="R63" s="5">
        <v>16.2</v>
      </c>
      <c r="S63" s="41">
        <f t="shared" si="5"/>
        <v>0</v>
      </c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44">
        <f t="shared" si="2"/>
        <v>28.193664931885909</v>
      </c>
    </row>
    <row r="64" spans="1:48" x14ac:dyDescent="0.4">
      <c r="A64" s="5">
        <f t="shared" si="4"/>
        <v>1312</v>
      </c>
      <c r="B64" s="5"/>
      <c r="C64" s="5"/>
      <c r="D64" s="3"/>
      <c r="E64" s="3"/>
      <c r="F64" s="70">
        <v>1.3318287037037035</v>
      </c>
      <c r="G64" s="41">
        <f t="shared" si="3"/>
        <v>0</v>
      </c>
      <c r="H64" s="56">
        <v>67.049166091954021</v>
      </c>
      <c r="I64" s="41">
        <f t="shared" si="1"/>
        <v>0</v>
      </c>
      <c r="J64" s="5"/>
      <c r="K64" s="5"/>
      <c r="L64" s="5"/>
      <c r="M64" s="5"/>
      <c r="N64" s="5"/>
      <c r="O64" s="5"/>
      <c r="P64" s="5"/>
      <c r="Q64" s="5"/>
      <c r="R64" s="5">
        <v>16.2</v>
      </c>
      <c r="S64" s="41">
        <f t="shared" si="5"/>
        <v>0</v>
      </c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44">
        <f t="shared" si="2"/>
        <v>28.193664931885909</v>
      </c>
    </row>
    <row r="65" spans="1:48" x14ac:dyDescent="0.4">
      <c r="A65" s="5">
        <f t="shared" si="4"/>
        <v>1313</v>
      </c>
      <c r="B65" s="5"/>
      <c r="C65" s="5"/>
      <c r="D65" s="3"/>
      <c r="E65" s="3"/>
      <c r="F65" s="70">
        <v>1.3318287037037035</v>
      </c>
      <c r="G65" s="41">
        <f t="shared" si="3"/>
        <v>0</v>
      </c>
      <c r="H65" s="56">
        <v>83.81145761494254</v>
      </c>
      <c r="I65" s="41">
        <f t="shared" si="1"/>
        <v>25.000000000000021</v>
      </c>
      <c r="J65" s="5"/>
      <c r="K65" s="5"/>
      <c r="L65" s="5"/>
      <c r="M65" s="5"/>
      <c r="N65" s="5"/>
      <c r="O65" s="5"/>
      <c r="P65" s="5"/>
      <c r="Q65" s="5"/>
      <c r="R65" s="5">
        <v>16.2</v>
      </c>
      <c r="S65" s="41">
        <f t="shared" si="5"/>
        <v>0</v>
      </c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44">
        <f t="shared" si="2"/>
        <v>33.78109543954875</v>
      </c>
    </row>
    <row r="66" spans="1:48" x14ac:dyDescent="0.4">
      <c r="A66" s="5">
        <f t="shared" si="4"/>
        <v>1314</v>
      </c>
      <c r="B66" s="5"/>
      <c r="C66" s="5"/>
      <c r="D66" s="3"/>
      <c r="E66" s="3"/>
      <c r="F66" s="70">
        <v>1.3318287037037035</v>
      </c>
      <c r="G66" s="41">
        <f t="shared" si="3"/>
        <v>0</v>
      </c>
      <c r="H66" s="56">
        <v>83.81145761494254</v>
      </c>
      <c r="I66" s="41">
        <f t="shared" si="1"/>
        <v>0</v>
      </c>
      <c r="J66" s="5"/>
      <c r="K66" s="5"/>
      <c r="L66" s="5"/>
      <c r="M66" s="5"/>
      <c r="N66" s="5"/>
      <c r="O66" s="5"/>
      <c r="P66" s="5"/>
      <c r="Q66" s="5"/>
      <c r="R66" s="5">
        <v>16.2</v>
      </c>
      <c r="S66" s="41">
        <f t="shared" si="5"/>
        <v>0</v>
      </c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44">
        <f t="shared" si="2"/>
        <v>33.78109543954875</v>
      </c>
    </row>
    <row r="67" spans="1:48" x14ac:dyDescent="0.4">
      <c r="A67" s="5">
        <f t="shared" si="4"/>
        <v>1315</v>
      </c>
      <c r="B67" s="5"/>
      <c r="C67" s="5"/>
      <c r="D67" s="3"/>
      <c r="E67" s="3"/>
      <c r="F67" s="70">
        <v>1.3318287037037035</v>
      </c>
      <c r="G67" s="41">
        <f t="shared" si="3"/>
        <v>0</v>
      </c>
      <c r="H67" s="56">
        <v>83.81145761494254</v>
      </c>
      <c r="I67" s="41">
        <f t="shared" si="1"/>
        <v>0</v>
      </c>
      <c r="J67" s="5"/>
      <c r="K67" s="5"/>
      <c r="L67" s="5"/>
      <c r="M67" s="5"/>
      <c r="N67" s="5"/>
      <c r="O67" s="5"/>
      <c r="P67" s="5"/>
      <c r="Q67" s="5"/>
      <c r="R67" s="5">
        <v>16.2</v>
      </c>
      <c r="S67" s="41">
        <f t="shared" si="5"/>
        <v>0</v>
      </c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44">
        <f t="shared" si="2"/>
        <v>33.78109543954875</v>
      </c>
    </row>
    <row r="68" spans="1:48" x14ac:dyDescent="0.4">
      <c r="A68" s="5">
        <f t="shared" si="4"/>
        <v>1316</v>
      </c>
      <c r="B68" s="5"/>
      <c r="C68" s="5"/>
      <c r="D68" s="3"/>
      <c r="E68" s="3"/>
      <c r="F68" s="70">
        <v>1.3318287037037035</v>
      </c>
      <c r="G68" s="41">
        <f t="shared" si="3"/>
        <v>0</v>
      </c>
      <c r="H68" s="56">
        <v>83.81145761494254</v>
      </c>
      <c r="I68" s="41">
        <f t="shared" si="1"/>
        <v>0</v>
      </c>
      <c r="J68" s="5"/>
      <c r="K68" s="5"/>
      <c r="L68" s="5"/>
      <c r="M68" s="5"/>
      <c r="N68" s="5"/>
      <c r="O68" s="5"/>
      <c r="P68" s="5"/>
      <c r="Q68" s="5"/>
      <c r="R68" s="5">
        <v>16.2</v>
      </c>
      <c r="S68" s="41">
        <f t="shared" si="5"/>
        <v>0</v>
      </c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44">
        <f t="shared" si="2"/>
        <v>33.78109543954875</v>
      </c>
    </row>
    <row r="69" spans="1:48" x14ac:dyDescent="0.4">
      <c r="A69" s="5">
        <f t="shared" si="4"/>
        <v>1317</v>
      </c>
      <c r="B69" s="5"/>
      <c r="C69" s="5"/>
      <c r="D69" s="3"/>
      <c r="E69" s="3"/>
      <c r="F69" s="70">
        <v>1.3318287037037035</v>
      </c>
      <c r="G69" s="41">
        <f t="shared" si="3"/>
        <v>0</v>
      </c>
      <c r="H69" s="56">
        <v>83.81145761494254</v>
      </c>
      <c r="I69" s="41">
        <f t="shared" si="1"/>
        <v>0</v>
      </c>
      <c r="J69" s="5"/>
      <c r="K69" s="5"/>
      <c r="L69" s="5"/>
      <c r="M69" s="5"/>
      <c r="N69" s="5"/>
      <c r="O69" s="5"/>
      <c r="P69" s="5"/>
      <c r="Q69" s="5"/>
      <c r="R69" s="5">
        <v>16.2</v>
      </c>
      <c r="S69" s="41">
        <f t="shared" si="5"/>
        <v>0</v>
      </c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44">
        <f t="shared" si="2"/>
        <v>33.78109543954875</v>
      </c>
    </row>
    <row r="70" spans="1:48" x14ac:dyDescent="0.4">
      <c r="A70" s="5">
        <f t="shared" si="4"/>
        <v>1318</v>
      </c>
      <c r="B70" s="5"/>
      <c r="C70" s="5"/>
      <c r="D70" s="3"/>
      <c r="E70" s="3"/>
      <c r="F70" s="70">
        <v>1.3318287037037035</v>
      </c>
      <c r="G70" s="41">
        <f t="shared" si="3"/>
        <v>0</v>
      </c>
      <c r="H70" s="56">
        <v>65.727069859154938</v>
      </c>
      <c r="I70" s="41">
        <f t="shared" si="1"/>
        <v>-21.577464788732392</v>
      </c>
      <c r="J70" s="5"/>
      <c r="K70" s="5"/>
      <c r="L70" s="5"/>
      <c r="M70" s="5"/>
      <c r="N70" s="5"/>
      <c r="O70" s="5"/>
      <c r="P70" s="5"/>
      <c r="Q70" s="5"/>
      <c r="R70" s="5">
        <v>16.2</v>
      </c>
      <c r="S70" s="41">
        <f t="shared" si="5"/>
        <v>0</v>
      </c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44">
        <f t="shared" si="2"/>
        <v>27.752966187619549</v>
      </c>
    </row>
    <row r="71" spans="1:48" x14ac:dyDescent="0.4">
      <c r="A71" s="5">
        <f t="shared" si="4"/>
        <v>1319</v>
      </c>
      <c r="B71" s="5"/>
      <c r="C71" s="5"/>
      <c r="D71" s="3"/>
      <c r="E71" s="3"/>
      <c r="F71" s="70">
        <v>1.3318287037037035</v>
      </c>
      <c r="G71" s="41">
        <f t="shared" si="3"/>
        <v>0</v>
      </c>
      <c r="H71" s="56">
        <v>65.727069859154938</v>
      </c>
      <c r="I71" s="41">
        <f t="shared" si="1"/>
        <v>0</v>
      </c>
      <c r="J71" s="5"/>
      <c r="K71" s="5"/>
      <c r="L71" s="5"/>
      <c r="M71" s="5"/>
      <c r="N71" s="5"/>
      <c r="O71" s="5"/>
      <c r="P71" s="5"/>
      <c r="Q71" s="5"/>
      <c r="R71" s="5">
        <v>16.2</v>
      </c>
      <c r="S71" s="41">
        <f t="shared" si="5"/>
        <v>0</v>
      </c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44">
        <f t="shared" si="2"/>
        <v>27.752966187619549</v>
      </c>
    </row>
    <row r="72" spans="1:48" x14ac:dyDescent="0.4">
      <c r="A72" s="5">
        <f t="shared" si="4"/>
        <v>1320</v>
      </c>
      <c r="B72" s="5"/>
      <c r="C72" s="5"/>
      <c r="D72" s="3"/>
      <c r="E72" s="3"/>
      <c r="F72" s="70">
        <v>1.3318287037037035</v>
      </c>
      <c r="G72" s="41">
        <f t="shared" si="3"/>
        <v>0</v>
      </c>
      <c r="H72" s="56">
        <v>65.727069859154938</v>
      </c>
      <c r="I72" s="41">
        <f t="shared" si="1"/>
        <v>0</v>
      </c>
      <c r="J72" s="5"/>
      <c r="K72" s="5"/>
      <c r="L72" s="5"/>
      <c r="M72" s="5"/>
      <c r="N72" s="5"/>
      <c r="O72" s="5"/>
      <c r="P72" s="5"/>
      <c r="Q72" s="5"/>
      <c r="R72" s="5">
        <v>12.8</v>
      </c>
      <c r="S72" s="41">
        <f t="shared" si="5"/>
        <v>-20.987654320987648</v>
      </c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44">
        <f t="shared" si="2"/>
        <v>26.619632854286213</v>
      </c>
    </row>
    <row r="73" spans="1:48" x14ac:dyDescent="0.4">
      <c r="A73" s="5">
        <f t="shared" si="4"/>
        <v>1321</v>
      </c>
      <c r="B73" s="5"/>
      <c r="C73" s="5"/>
      <c r="D73" s="3"/>
      <c r="E73" s="3"/>
      <c r="F73" s="70">
        <v>1.3318287037037035</v>
      </c>
      <c r="G73" s="41">
        <f t="shared" si="3"/>
        <v>0</v>
      </c>
      <c r="H73" s="56">
        <v>65.727069859154938</v>
      </c>
      <c r="I73" s="41">
        <f t="shared" si="1"/>
        <v>0</v>
      </c>
      <c r="J73" s="5"/>
      <c r="K73" s="5"/>
      <c r="L73" s="5"/>
      <c r="M73" s="5"/>
      <c r="N73" s="5"/>
      <c r="O73" s="5"/>
      <c r="P73" s="5"/>
      <c r="Q73" s="5"/>
      <c r="R73" s="5">
        <v>12.8</v>
      </c>
      <c r="S73" s="41">
        <f t="shared" si="5"/>
        <v>0</v>
      </c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44">
        <f t="shared" si="2"/>
        <v>26.619632854286213</v>
      </c>
    </row>
    <row r="74" spans="1:48" x14ac:dyDescent="0.4">
      <c r="A74" s="5">
        <f t="shared" si="4"/>
        <v>1322</v>
      </c>
      <c r="B74" s="5"/>
      <c r="C74" s="5"/>
      <c r="D74" s="3"/>
      <c r="E74" s="3"/>
      <c r="F74" s="70">
        <v>1.3318287037037035</v>
      </c>
      <c r="G74" s="41">
        <f t="shared" si="3"/>
        <v>0</v>
      </c>
      <c r="H74" s="56">
        <v>65.727069859154938</v>
      </c>
      <c r="I74" s="41">
        <f t="shared" si="1"/>
        <v>0</v>
      </c>
      <c r="J74" s="5"/>
      <c r="K74" s="5"/>
      <c r="L74" s="5"/>
      <c r="M74" s="5"/>
      <c r="N74" s="5"/>
      <c r="O74" s="5"/>
      <c r="P74" s="5"/>
      <c r="Q74" s="5"/>
      <c r="R74" s="5">
        <v>12.8</v>
      </c>
      <c r="S74" s="41">
        <f t="shared" si="5"/>
        <v>0</v>
      </c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44">
        <f t="shared" si="2"/>
        <v>26.619632854286213</v>
      </c>
    </row>
    <row r="75" spans="1:48" x14ac:dyDescent="0.4">
      <c r="A75" s="5">
        <f t="shared" si="4"/>
        <v>1323</v>
      </c>
      <c r="B75" s="5"/>
      <c r="C75" s="5"/>
      <c r="D75" s="3"/>
      <c r="E75" s="3"/>
      <c r="F75" s="70">
        <v>1.3318287037037035</v>
      </c>
      <c r="G75" s="41">
        <f t="shared" si="3"/>
        <v>0</v>
      </c>
      <c r="H75" s="56">
        <v>55.232781912144709</v>
      </c>
      <c r="I75" s="41">
        <f t="shared" ref="I75:I138" si="6">100*(H75/H74-1)</f>
        <v>-15.966462478090381</v>
      </c>
      <c r="J75" s="5"/>
      <c r="K75" s="5"/>
      <c r="L75" s="5"/>
      <c r="M75" s="5"/>
      <c r="N75" s="5"/>
      <c r="O75" s="5"/>
      <c r="P75" s="5"/>
      <c r="Q75" s="5"/>
      <c r="R75" s="5">
        <v>12.8</v>
      </c>
      <c r="S75" s="41">
        <f t="shared" si="5"/>
        <v>0</v>
      </c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44">
        <f t="shared" si="2"/>
        <v>23.121536871949473</v>
      </c>
    </row>
    <row r="76" spans="1:48" x14ac:dyDescent="0.4">
      <c r="A76" s="5">
        <f t="shared" si="4"/>
        <v>1324</v>
      </c>
      <c r="B76" s="5"/>
      <c r="C76" s="5"/>
      <c r="D76" s="3"/>
      <c r="E76" s="3"/>
      <c r="F76" s="70">
        <v>1.3318287037037035</v>
      </c>
      <c r="G76" s="41">
        <f t="shared" si="3"/>
        <v>0</v>
      </c>
      <c r="H76" s="56">
        <v>55.232781912144709</v>
      </c>
      <c r="I76" s="41">
        <f t="shared" si="6"/>
        <v>0</v>
      </c>
      <c r="J76" s="5"/>
      <c r="K76" s="5"/>
      <c r="L76" s="5"/>
      <c r="M76" s="5"/>
      <c r="N76" s="5"/>
      <c r="O76" s="5"/>
      <c r="P76" s="5"/>
      <c r="Q76" s="5"/>
      <c r="R76" s="5">
        <v>12.8</v>
      </c>
      <c r="S76" s="41">
        <f t="shared" si="5"/>
        <v>0</v>
      </c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44">
        <f t="shared" ref="AV76:AV139" si="7">AVERAGE(B76,D76,F76,H76,P76,R76,X76,Z76,AB76,AN76,AP76,AR76)</f>
        <v>23.121536871949473</v>
      </c>
    </row>
    <row r="77" spans="1:48" x14ac:dyDescent="0.4">
      <c r="A77" s="5">
        <f t="shared" si="4"/>
        <v>1325</v>
      </c>
      <c r="B77" s="5"/>
      <c r="C77" s="5"/>
      <c r="D77" s="3"/>
      <c r="E77" s="3"/>
      <c r="F77" s="70">
        <v>1.3318287037037035</v>
      </c>
      <c r="G77" s="41">
        <f t="shared" ref="G77:G140" si="8">100*(F77/F76-1)</f>
        <v>0</v>
      </c>
      <c r="H77" s="56">
        <v>55.232781912144709</v>
      </c>
      <c r="I77" s="41">
        <f t="shared" si="6"/>
        <v>0</v>
      </c>
      <c r="J77" s="5"/>
      <c r="K77" s="5"/>
      <c r="L77" s="5"/>
      <c r="M77" s="5"/>
      <c r="N77" s="5"/>
      <c r="O77" s="5"/>
      <c r="P77" s="5"/>
      <c r="Q77" s="5"/>
      <c r="R77" s="5">
        <v>12.8</v>
      </c>
      <c r="S77" s="41">
        <f t="shared" si="5"/>
        <v>0</v>
      </c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44">
        <f t="shared" si="7"/>
        <v>23.121536871949473</v>
      </c>
    </row>
    <row r="78" spans="1:48" x14ac:dyDescent="0.4">
      <c r="A78" s="5">
        <f t="shared" si="4"/>
        <v>1326</v>
      </c>
      <c r="B78" s="5"/>
      <c r="C78" s="5"/>
      <c r="D78" s="3"/>
      <c r="E78" s="3"/>
      <c r="F78" s="70">
        <v>1.3318287037037035</v>
      </c>
      <c r="G78" s="41">
        <f t="shared" si="8"/>
        <v>0</v>
      </c>
      <c r="H78" s="56">
        <v>55.232781912144709</v>
      </c>
      <c r="I78" s="41">
        <f t="shared" si="6"/>
        <v>0</v>
      </c>
      <c r="J78" s="5"/>
      <c r="K78" s="5"/>
      <c r="L78" s="5"/>
      <c r="M78" s="5"/>
      <c r="N78" s="5"/>
      <c r="O78" s="5"/>
      <c r="P78" s="5"/>
      <c r="Q78" s="5"/>
      <c r="R78" s="5">
        <v>12.8</v>
      </c>
      <c r="S78" s="41">
        <f t="shared" si="5"/>
        <v>0</v>
      </c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44">
        <f t="shared" si="7"/>
        <v>23.121536871949473</v>
      </c>
    </row>
    <row r="79" spans="1:48" x14ac:dyDescent="0.4">
      <c r="A79" s="5">
        <f t="shared" si="4"/>
        <v>1327</v>
      </c>
      <c r="B79" s="5"/>
      <c r="C79" s="5"/>
      <c r="D79" s="3"/>
      <c r="E79" s="3"/>
      <c r="F79" s="70">
        <v>1.3318287037037035</v>
      </c>
      <c r="G79" s="41">
        <f t="shared" si="8"/>
        <v>0</v>
      </c>
      <c r="H79" s="56">
        <v>55.232781912144709</v>
      </c>
      <c r="I79" s="41">
        <f t="shared" si="6"/>
        <v>0</v>
      </c>
      <c r="J79" s="5"/>
      <c r="K79" s="5"/>
      <c r="L79" s="5"/>
      <c r="M79" s="5"/>
      <c r="N79" s="5"/>
      <c r="O79" s="5"/>
      <c r="P79" s="5"/>
      <c r="Q79" s="5"/>
      <c r="R79" s="5">
        <v>12.8</v>
      </c>
      <c r="S79" s="41">
        <f t="shared" si="5"/>
        <v>0</v>
      </c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44">
        <f t="shared" si="7"/>
        <v>23.121536871949473</v>
      </c>
    </row>
    <row r="80" spans="1:48" x14ac:dyDescent="0.4">
      <c r="A80" s="5">
        <f t="shared" si="4"/>
        <v>1328</v>
      </c>
      <c r="B80" s="5"/>
      <c r="C80" s="5"/>
      <c r="D80" s="3"/>
      <c r="E80" s="3"/>
      <c r="F80" s="70">
        <v>1.3318287037037035</v>
      </c>
      <c r="G80" s="41">
        <f t="shared" si="8"/>
        <v>0</v>
      </c>
      <c r="H80" s="56">
        <v>55.232781912144709</v>
      </c>
      <c r="I80" s="41">
        <f t="shared" si="6"/>
        <v>0</v>
      </c>
      <c r="J80" s="5"/>
      <c r="K80" s="5"/>
      <c r="L80" s="5"/>
      <c r="M80" s="5"/>
      <c r="N80" s="5"/>
      <c r="O80" s="5"/>
      <c r="P80" s="5"/>
      <c r="Q80" s="5"/>
      <c r="R80" s="5">
        <v>12.8</v>
      </c>
      <c r="S80" s="41">
        <f t="shared" si="5"/>
        <v>0</v>
      </c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44">
        <f t="shared" si="7"/>
        <v>23.121536871949473</v>
      </c>
    </row>
    <row r="81" spans="1:48" x14ac:dyDescent="0.4">
      <c r="A81" s="5">
        <f t="shared" si="4"/>
        <v>1329</v>
      </c>
      <c r="B81" s="5"/>
      <c r="C81" s="5"/>
      <c r="D81" s="3"/>
      <c r="E81" s="3"/>
      <c r="F81" s="70">
        <v>1.3318287037037035</v>
      </c>
      <c r="G81" s="41">
        <f t="shared" si="8"/>
        <v>0</v>
      </c>
      <c r="H81" s="56">
        <v>41.06931970457903</v>
      </c>
      <c r="I81" s="41">
        <f t="shared" si="6"/>
        <v>-25.643217156967768</v>
      </c>
      <c r="J81" s="5"/>
      <c r="K81" s="5"/>
      <c r="L81" s="5"/>
      <c r="M81" s="5"/>
      <c r="N81" s="5"/>
      <c r="O81" s="5"/>
      <c r="P81" s="5"/>
      <c r="Q81" s="5"/>
      <c r="R81" s="5">
        <v>12.8</v>
      </c>
      <c r="S81" s="41">
        <f t="shared" si="5"/>
        <v>0</v>
      </c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44">
        <f t="shared" si="7"/>
        <v>18.400382802760912</v>
      </c>
    </row>
    <row r="82" spans="1:48" x14ac:dyDescent="0.4">
      <c r="A82" s="5">
        <f t="shared" si="4"/>
        <v>1330</v>
      </c>
      <c r="B82" s="5"/>
      <c r="C82" s="5"/>
      <c r="D82" s="3"/>
      <c r="E82" s="3"/>
      <c r="F82" s="70">
        <v>1.3318287037037035</v>
      </c>
      <c r="G82" s="41">
        <f t="shared" si="8"/>
        <v>0</v>
      </c>
      <c r="H82" s="56">
        <v>81.017742361111118</v>
      </c>
      <c r="I82" s="41">
        <f t="shared" si="6"/>
        <v>97.270719222743864</v>
      </c>
      <c r="J82" s="5"/>
      <c r="K82" s="5"/>
      <c r="L82" s="5"/>
      <c r="M82" s="5"/>
      <c r="N82" s="5"/>
      <c r="O82" s="5"/>
      <c r="P82" s="5"/>
      <c r="Q82" s="5"/>
      <c r="R82" s="5">
        <v>14.4</v>
      </c>
      <c r="S82" s="41">
        <f t="shared" si="5"/>
        <v>12.5</v>
      </c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44">
        <f t="shared" si="7"/>
        <v>32.249857021604946</v>
      </c>
    </row>
    <row r="83" spans="1:48" x14ac:dyDescent="0.4">
      <c r="A83" s="5">
        <f t="shared" si="4"/>
        <v>1331</v>
      </c>
      <c r="B83" s="5"/>
      <c r="C83" s="5"/>
      <c r="D83" s="3"/>
      <c r="E83" s="3"/>
      <c r="F83" s="70">
        <v>1.3318287037037035</v>
      </c>
      <c r="G83" s="41">
        <f t="shared" si="8"/>
        <v>0</v>
      </c>
      <c r="H83" s="56">
        <v>81.017742361111118</v>
      </c>
      <c r="I83" s="41">
        <f t="shared" si="6"/>
        <v>0</v>
      </c>
      <c r="J83" s="5"/>
      <c r="K83" s="5"/>
      <c r="L83" s="5"/>
      <c r="M83" s="5"/>
      <c r="N83" s="5"/>
      <c r="O83" s="5"/>
      <c r="P83" s="5"/>
      <c r="Q83" s="5"/>
      <c r="R83" s="5">
        <v>14.4</v>
      </c>
      <c r="S83" s="41">
        <f t="shared" si="5"/>
        <v>0</v>
      </c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44">
        <f t="shared" si="7"/>
        <v>32.249857021604946</v>
      </c>
    </row>
    <row r="84" spans="1:48" x14ac:dyDescent="0.4">
      <c r="A84" s="5">
        <f t="shared" si="4"/>
        <v>1332</v>
      </c>
      <c r="B84" s="5"/>
      <c r="C84" s="5"/>
      <c r="D84" s="3"/>
      <c r="E84" s="3"/>
      <c r="F84" s="70">
        <v>1.3318287037037035</v>
      </c>
      <c r="G84" s="41">
        <f t="shared" si="8"/>
        <v>0</v>
      </c>
      <c r="H84" s="56">
        <v>81.017742361111118</v>
      </c>
      <c r="I84" s="41">
        <f t="shared" si="6"/>
        <v>0</v>
      </c>
      <c r="J84" s="5"/>
      <c r="K84" s="5"/>
      <c r="L84" s="5"/>
      <c r="M84" s="5"/>
      <c r="N84" s="5"/>
      <c r="O84" s="5"/>
      <c r="P84" s="5"/>
      <c r="Q84" s="5"/>
      <c r="R84" s="5">
        <v>14.4</v>
      </c>
      <c r="S84" s="41">
        <f t="shared" si="5"/>
        <v>0</v>
      </c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44">
        <f t="shared" si="7"/>
        <v>32.249857021604946</v>
      </c>
    </row>
    <row r="85" spans="1:48" x14ac:dyDescent="0.4">
      <c r="A85" s="5">
        <f t="shared" si="4"/>
        <v>1333</v>
      </c>
      <c r="B85" s="5"/>
      <c r="C85" s="5"/>
      <c r="D85" s="3"/>
      <c r="E85" s="3"/>
      <c r="F85" s="70">
        <v>1.3318287037037035</v>
      </c>
      <c r="G85" s="41">
        <f t="shared" si="8"/>
        <v>0</v>
      </c>
      <c r="H85" s="56">
        <v>81.017742361111118</v>
      </c>
      <c r="I85" s="41">
        <f t="shared" si="6"/>
        <v>0</v>
      </c>
      <c r="J85" s="5"/>
      <c r="K85" s="5"/>
      <c r="L85" s="5"/>
      <c r="M85" s="5"/>
      <c r="N85" s="5"/>
      <c r="O85" s="5"/>
      <c r="P85" s="5"/>
      <c r="Q85" s="5"/>
      <c r="R85" s="5">
        <v>14.4</v>
      </c>
      <c r="S85" s="41">
        <f t="shared" si="5"/>
        <v>0</v>
      </c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44">
        <f t="shared" si="7"/>
        <v>32.249857021604946</v>
      </c>
    </row>
    <row r="86" spans="1:48" x14ac:dyDescent="0.4">
      <c r="A86" s="5">
        <f t="shared" si="4"/>
        <v>1334</v>
      </c>
      <c r="B86" s="5"/>
      <c r="C86" s="5"/>
      <c r="D86" s="3"/>
      <c r="E86" s="3"/>
      <c r="F86" s="70">
        <v>1.3318287037037035</v>
      </c>
      <c r="G86" s="41">
        <f t="shared" si="8"/>
        <v>0</v>
      </c>
      <c r="H86" s="56">
        <v>81.017742361111118</v>
      </c>
      <c r="I86" s="41">
        <f t="shared" si="6"/>
        <v>0</v>
      </c>
      <c r="J86" s="5"/>
      <c r="K86" s="5"/>
      <c r="L86" s="5"/>
      <c r="M86" s="5"/>
      <c r="N86" s="5"/>
      <c r="O86" s="5"/>
      <c r="P86" s="5"/>
      <c r="Q86" s="5"/>
      <c r="R86" s="5">
        <v>14.4</v>
      </c>
      <c r="S86" s="41">
        <f t="shared" si="5"/>
        <v>0</v>
      </c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44">
        <f t="shared" si="7"/>
        <v>32.249857021604946</v>
      </c>
    </row>
    <row r="87" spans="1:48" x14ac:dyDescent="0.4">
      <c r="A87" s="5">
        <f t="shared" si="4"/>
        <v>1335</v>
      </c>
      <c r="B87" s="5"/>
      <c r="C87" s="5"/>
      <c r="D87" s="3"/>
      <c r="E87" s="3"/>
      <c r="F87" s="70">
        <v>1.3318287037037035</v>
      </c>
      <c r="G87" s="41">
        <f t="shared" si="8"/>
        <v>0</v>
      </c>
      <c r="H87" s="56">
        <v>81.017742361111118</v>
      </c>
      <c r="I87" s="41">
        <f t="shared" si="6"/>
        <v>0</v>
      </c>
      <c r="J87" s="5"/>
      <c r="K87" s="5"/>
      <c r="L87" s="5"/>
      <c r="M87" s="5"/>
      <c r="N87" s="5"/>
      <c r="O87" s="5"/>
      <c r="P87" s="5"/>
      <c r="Q87" s="5"/>
      <c r="R87" s="5">
        <v>14.4</v>
      </c>
      <c r="S87" s="41">
        <f t="shared" si="5"/>
        <v>0</v>
      </c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44">
        <f t="shared" si="7"/>
        <v>32.249857021604946</v>
      </c>
    </row>
    <row r="88" spans="1:48" x14ac:dyDescent="0.4">
      <c r="A88" s="5">
        <f t="shared" si="4"/>
        <v>1336</v>
      </c>
      <c r="B88" s="5"/>
      <c r="C88" s="5"/>
      <c r="D88" s="3"/>
      <c r="E88" s="3"/>
      <c r="F88" s="70">
        <v>1.3318287037037035</v>
      </c>
      <c r="G88" s="41">
        <f t="shared" si="8"/>
        <v>0</v>
      </c>
      <c r="H88" s="56">
        <v>81.017742361111118</v>
      </c>
      <c r="I88" s="41">
        <f t="shared" si="6"/>
        <v>0</v>
      </c>
      <c r="J88" s="5"/>
      <c r="K88" s="5"/>
      <c r="L88" s="5"/>
      <c r="M88" s="5"/>
      <c r="N88" s="5"/>
      <c r="O88" s="5"/>
      <c r="P88" s="5"/>
      <c r="Q88" s="5"/>
      <c r="R88" s="5">
        <v>14.4</v>
      </c>
      <c r="S88" s="41">
        <f t="shared" si="5"/>
        <v>0</v>
      </c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44">
        <f t="shared" si="7"/>
        <v>32.249857021604946</v>
      </c>
    </row>
    <row r="89" spans="1:48" x14ac:dyDescent="0.4">
      <c r="A89" s="5">
        <f t="shared" si="4"/>
        <v>1337</v>
      </c>
      <c r="B89" s="5"/>
      <c r="C89" s="5"/>
      <c r="D89" s="3"/>
      <c r="E89" s="3"/>
      <c r="F89" s="70">
        <v>1.3318287037037035</v>
      </c>
      <c r="G89" s="41">
        <f t="shared" si="8"/>
        <v>0</v>
      </c>
      <c r="H89" s="56">
        <v>54.011828240740741</v>
      </c>
      <c r="I89" s="41">
        <f t="shared" si="6"/>
        <v>-33.333333333333336</v>
      </c>
      <c r="J89" s="5"/>
      <c r="K89" s="5"/>
      <c r="L89" s="5"/>
      <c r="M89" s="5"/>
      <c r="N89" s="5"/>
      <c r="O89" s="5"/>
      <c r="P89" s="5"/>
      <c r="Q89" s="5"/>
      <c r="R89" s="5">
        <v>14.4</v>
      </c>
      <c r="S89" s="41">
        <f t="shared" si="5"/>
        <v>0</v>
      </c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44">
        <f t="shared" si="7"/>
        <v>23.247885648148152</v>
      </c>
    </row>
    <row r="90" spans="1:48" x14ac:dyDescent="0.4">
      <c r="A90" s="5">
        <f t="shared" si="4"/>
        <v>1338</v>
      </c>
      <c r="B90" s="5"/>
      <c r="C90" s="5"/>
      <c r="D90" s="3"/>
      <c r="E90" s="3"/>
      <c r="F90" s="70">
        <v>1.3318287037037035</v>
      </c>
      <c r="G90" s="41">
        <f t="shared" si="8"/>
        <v>0</v>
      </c>
      <c r="H90" s="56">
        <v>40.508871180555559</v>
      </c>
      <c r="I90" s="41">
        <f t="shared" si="6"/>
        <v>-24.999999999999989</v>
      </c>
      <c r="J90" s="5"/>
      <c r="K90" s="5"/>
      <c r="L90" s="5"/>
      <c r="M90" s="5"/>
      <c r="N90" s="5"/>
      <c r="O90" s="5"/>
      <c r="P90" s="5"/>
      <c r="Q90" s="5"/>
      <c r="R90" s="5">
        <v>14.4</v>
      </c>
      <c r="S90" s="41">
        <f t="shared" si="5"/>
        <v>0</v>
      </c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44">
        <f t="shared" si="7"/>
        <v>18.746899961419754</v>
      </c>
    </row>
    <row r="91" spans="1:48" x14ac:dyDescent="0.4">
      <c r="A91" s="5">
        <f t="shared" si="4"/>
        <v>1339</v>
      </c>
      <c r="B91" s="5"/>
      <c r="C91" s="5"/>
      <c r="D91" s="3"/>
      <c r="E91" s="3"/>
      <c r="F91" s="70">
        <v>1.3318287037037035</v>
      </c>
      <c r="G91" s="41">
        <f t="shared" si="8"/>
        <v>0</v>
      </c>
      <c r="H91" s="56">
        <v>40.508871180555559</v>
      </c>
      <c r="I91" s="41">
        <f t="shared" si="6"/>
        <v>0</v>
      </c>
      <c r="J91" s="5"/>
      <c r="K91" s="5"/>
      <c r="L91" s="5"/>
      <c r="M91" s="5"/>
      <c r="N91" s="5"/>
      <c r="O91" s="5"/>
      <c r="P91" s="5"/>
      <c r="Q91" s="5"/>
      <c r="R91" s="5">
        <v>14.4</v>
      </c>
      <c r="S91" s="41">
        <f t="shared" si="5"/>
        <v>0</v>
      </c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44">
        <f t="shared" si="7"/>
        <v>18.746899961419754</v>
      </c>
    </row>
    <row r="92" spans="1:48" x14ac:dyDescent="0.4">
      <c r="A92" s="5">
        <f t="shared" si="4"/>
        <v>1340</v>
      </c>
      <c r="B92" s="5"/>
      <c r="C92" s="5"/>
      <c r="D92" s="69"/>
      <c r="E92" s="69"/>
      <c r="F92" s="68">
        <v>1.3318287037037035</v>
      </c>
      <c r="G92" s="41">
        <f t="shared" si="8"/>
        <v>0</v>
      </c>
      <c r="H92" s="56">
        <v>27.00591412037037</v>
      </c>
      <c r="I92" s="41">
        <f t="shared" si="6"/>
        <v>-33.333333333333336</v>
      </c>
      <c r="J92" s="5"/>
      <c r="K92" s="5"/>
      <c r="L92" s="5"/>
      <c r="M92" s="5"/>
      <c r="N92" s="5"/>
      <c r="O92" s="5"/>
      <c r="P92" s="5"/>
      <c r="Q92" s="5"/>
      <c r="R92" s="5">
        <v>12.2</v>
      </c>
      <c r="S92" s="41">
        <f t="shared" si="5"/>
        <v>-15.277777777777789</v>
      </c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44">
        <f t="shared" si="7"/>
        <v>13.512580941358024</v>
      </c>
    </row>
    <row r="93" spans="1:48" x14ac:dyDescent="0.4">
      <c r="A93" s="5">
        <f t="shared" si="4"/>
        <v>1341</v>
      </c>
      <c r="B93" s="5"/>
      <c r="C93" s="5"/>
      <c r="D93" s="69"/>
      <c r="E93" s="69"/>
      <c r="F93" s="68">
        <v>1.3318287037037035</v>
      </c>
      <c r="G93" s="41">
        <f t="shared" si="8"/>
        <v>0</v>
      </c>
      <c r="H93" s="56">
        <v>27.00591412037037</v>
      </c>
      <c r="I93" s="41">
        <f t="shared" si="6"/>
        <v>0</v>
      </c>
      <c r="J93" s="5"/>
      <c r="K93" s="5"/>
      <c r="L93" s="5"/>
      <c r="M93" s="5"/>
      <c r="N93" s="5"/>
      <c r="O93" s="5"/>
      <c r="P93" s="5"/>
      <c r="Q93" s="5"/>
      <c r="R93" s="5">
        <v>12.2</v>
      </c>
      <c r="S93" s="41">
        <f t="shared" si="5"/>
        <v>0</v>
      </c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44">
        <f t="shared" si="7"/>
        <v>13.512580941358024</v>
      </c>
    </row>
    <row r="94" spans="1:48" x14ac:dyDescent="0.4">
      <c r="A94" s="5">
        <f t="shared" si="4"/>
        <v>1342</v>
      </c>
      <c r="B94" s="5"/>
      <c r="C94" s="5"/>
      <c r="D94" s="69"/>
      <c r="E94" s="69"/>
      <c r="F94" s="68">
        <v>1.3318287037037035</v>
      </c>
      <c r="G94" s="41">
        <f t="shared" si="8"/>
        <v>0</v>
      </c>
      <c r="H94" s="56">
        <v>27.00591412037037</v>
      </c>
      <c r="I94" s="41">
        <f t="shared" si="6"/>
        <v>0</v>
      </c>
      <c r="J94" s="5"/>
      <c r="K94" s="5"/>
      <c r="L94" s="5"/>
      <c r="M94" s="5"/>
      <c r="N94" s="5"/>
      <c r="O94" s="5"/>
      <c r="P94" s="5"/>
      <c r="Q94" s="5"/>
      <c r="R94" s="5">
        <v>12.2</v>
      </c>
      <c r="S94" s="41">
        <f t="shared" si="5"/>
        <v>0</v>
      </c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44">
        <f t="shared" si="7"/>
        <v>13.512580941358024</v>
      </c>
    </row>
    <row r="95" spans="1:48" x14ac:dyDescent="0.4">
      <c r="A95" s="5">
        <f t="shared" si="4"/>
        <v>1343</v>
      </c>
      <c r="B95" s="5"/>
      <c r="C95" s="5"/>
      <c r="D95" s="69"/>
      <c r="E95" s="69"/>
      <c r="F95" s="68">
        <v>1.2728982300884955</v>
      </c>
      <c r="G95" s="41">
        <f t="shared" si="8"/>
        <v>-4.4247787610619422</v>
      </c>
      <c r="H95" s="56">
        <v>32.262882272727275</v>
      </c>
      <c r="I95" s="41">
        <f t="shared" si="6"/>
        <v>19.465988556897649</v>
      </c>
      <c r="J95" s="5"/>
      <c r="K95" s="5"/>
      <c r="L95" s="5"/>
      <c r="M95" s="5"/>
      <c r="N95" s="5"/>
      <c r="O95" s="5"/>
      <c r="P95" s="5"/>
      <c r="Q95" s="5"/>
      <c r="R95" s="5">
        <v>12.2</v>
      </c>
      <c r="S95" s="41">
        <f t="shared" si="5"/>
        <v>0</v>
      </c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44">
        <f t="shared" si="7"/>
        <v>15.245260167605258</v>
      </c>
    </row>
    <row r="96" spans="1:48" x14ac:dyDescent="0.4">
      <c r="A96" s="5">
        <f t="shared" si="4"/>
        <v>1344</v>
      </c>
      <c r="B96" s="5"/>
      <c r="C96" s="5"/>
      <c r="D96" s="69"/>
      <c r="E96" s="69"/>
      <c r="F96" s="68">
        <v>1.2189618644067794</v>
      </c>
      <c r="G96" s="41">
        <f t="shared" si="8"/>
        <v>-4.2372881355932313</v>
      </c>
      <c r="H96" s="56">
        <v>64.814193888888894</v>
      </c>
      <c r="I96" s="41">
        <f t="shared" si="6"/>
        <v>100.89399744572161</v>
      </c>
      <c r="J96" s="5"/>
      <c r="K96" s="5"/>
      <c r="L96" s="5"/>
      <c r="M96" s="5"/>
      <c r="N96" s="5"/>
      <c r="O96" s="5"/>
      <c r="P96" s="5"/>
      <c r="Q96" s="5"/>
      <c r="R96" s="5">
        <v>12.2</v>
      </c>
      <c r="S96" s="41">
        <f t="shared" si="5"/>
        <v>0</v>
      </c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44">
        <f t="shared" si="7"/>
        <v>26.077718584431892</v>
      </c>
    </row>
    <row r="97" spans="1:48" x14ac:dyDescent="0.4">
      <c r="A97" s="5">
        <f t="shared" ref="A97:A160" si="9">A96+1</f>
        <v>1345</v>
      </c>
      <c r="B97" s="5"/>
      <c r="C97" s="5"/>
      <c r="D97" s="69"/>
      <c r="E97" s="69"/>
      <c r="F97" s="68">
        <v>1.2087184873949579</v>
      </c>
      <c r="G97" s="41">
        <f t="shared" si="8"/>
        <v>-0.84033613445376742</v>
      </c>
      <c r="H97" s="56">
        <v>64.814193888888894</v>
      </c>
      <c r="I97" s="41">
        <f t="shared" si="6"/>
        <v>0</v>
      </c>
      <c r="J97" s="5"/>
      <c r="K97" s="5"/>
      <c r="L97" s="5"/>
      <c r="M97" s="5"/>
      <c r="N97" s="5"/>
      <c r="O97" s="5"/>
      <c r="P97" s="5"/>
      <c r="Q97" s="5"/>
      <c r="R97" s="5">
        <v>12.2</v>
      </c>
      <c r="S97" s="41">
        <f t="shared" ref="S97:S160" si="10">100*(R97/R96-1)</f>
        <v>0</v>
      </c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44">
        <f t="shared" si="7"/>
        <v>26.074304125427954</v>
      </c>
    </row>
    <row r="98" spans="1:48" x14ac:dyDescent="0.4">
      <c r="A98" s="5">
        <f t="shared" si="9"/>
        <v>1346</v>
      </c>
      <c r="B98" s="5"/>
      <c r="C98" s="5"/>
      <c r="D98" s="69"/>
      <c r="E98" s="69"/>
      <c r="F98" s="68">
        <v>1.1986458333333332</v>
      </c>
      <c r="G98" s="41">
        <f t="shared" si="8"/>
        <v>-0.83333333333334147</v>
      </c>
      <c r="H98" s="56">
        <v>64.814193888888894</v>
      </c>
      <c r="I98" s="41">
        <f t="shared" si="6"/>
        <v>0</v>
      </c>
      <c r="J98" s="5"/>
      <c r="K98" s="5"/>
      <c r="L98" s="5"/>
      <c r="M98" s="5"/>
      <c r="N98" s="5"/>
      <c r="O98" s="5"/>
      <c r="P98" s="5"/>
      <c r="Q98" s="5"/>
      <c r="R98" s="5">
        <v>12.2</v>
      </c>
      <c r="S98" s="41">
        <f t="shared" si="10"/>
        <v>0</v>
      </c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44">
        <f t="shared" si="7"/>
        <v>26.070946574074075</v>
      </c>
    </row>
    <row r="99" spans="1:48" x14ac:dyDescent="0.4">
      <c r="A99" s="5">
        <f t="shared" si="9"/>
        <v>1347</v>
      </c>
      <c r="B99" s="5"/>
      <c r="C99" s="5"/>
      <c r="D99" s="69"/>
      <c r="E99" s="69"/>
      <c r="F99" s="68">
        <v>1.1986458333333332</v>
      </c>
      <c r="G99" s="41">
        <f t="shared" si="8"/>
        <v>0</v>
      </c>
      <c r="H99" s="56">
        <v>64.814193888888894</v>
      </c>
      <c r="I99" s="41">
        <f t="shared" si="6"/>
        <v>0</v>
      </c>
      <c r="J99" s="5"/>
      <c r="K99" s="5"/>
      <c r="L99" s="5"/>
      <c r="M99" s="5"/>
      <c r="N99" s="5"/>
      <c r="O99" s="5"/>
      <c r="P99" s="5"/>
      <c r="Q99" s="5"/>
      <c r="R99" s="5">
        <v>12.2</v>
      </c>
      <c r="S99" s="41">
        <f t="shared" si="10"/>
        <v>0</v>
      </c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44">
        <f t="shared" si="7"/>
        <v>26.070946574074075</v>
      </c>
    </row>
    <row r="100" spans="1:48" x14ac:dyDescent="0.4">
      <c r="A100" s="5">
        <f t="shared" si="9"/>
        <v>1348</v>
      </c>
      <c r="B100" s="5"/>
      <c r="C100" s="5"/>
      <c r="D100" s="69"/>
      <c r="E100" s="69"/>
      <c r="F100" s="68">
        <v>1.1986458333333332</v>
      </c>
      <c r="G100" s="41">
        <f t="shared" si="8"/>
        <v>0</v>
      </c>
      <c r="H100" s="56">
        <v>43.67644343434344</v>
      </c>
      <c r="I100" s="41">
        <f t="shared" si="6"/>
        <v>-32.612841703750796</v>
      </c>
      <c r="J100" s="5"/>
      <c r="K100" s="5"/>
      <c r="L100" s="5"/>
      <c r="M100" s="5"/>
      <c r="N100" s="5"/>
      <c r="O100" s="5"/>
      <c r="P100" s="5"/>
      <c r="Q100" s="5"/>
      <c r="R100" s="5">
        <v>12.2</v>
      </c>
      <c r="S100" s="41">
        <f t="shared" si="10"/>
        <v>0</v>
      </c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44">
        <f t="shared" si="7"/>
        <v>19.025029755892259</v>
      </c>
    </row>
    <row r="101" spans="1:48" x14ac:dyDescent="0.4">
      <c r="A101" s="5">
        <f t="shared" si="9"/>
        <v>1349</v>
      </c>
      <c r="B101" s="5"/>
      <c r="C101" s="5"/>
      <c r="D101" s="52">
        <v>2.91</v>
      </c>
      <c r="E101" s="52"/>
      <c r="F101" s="38">
        <v>1.1986458333333332</v>
      </c>
      <c r="G101" s="41">
        <f t="shared" si="8"/>
        <v>0</v>
      </c>
      <c r="H101" s="56">
        <v>27.00591412037037</v>
      </c>
      <c r="I101" s="41">
        <f t="shared" si="6"/>
        <v>-38.168238993710702</v>
      </c>
      <c r="J101" s="36"/>
      <c r="K101" s="36"/>
      <c r="L101" s="36"/>
      <c r="M101" s="36"/>
      <c r="N101" s="36"/>
      <c r="O101" s="36"/>
      <c r="P101" s="36"/>
      <c r="Q101" s="36"/>
      <c r="R101" s="5">
        <v>12.2</v>
      </c>
      <c r="S101" s="41">
        <f t="shared" si="10"/>
        <v>0</v>
      </c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44">
        <f t="shared" si="7"/>
        <v>10.828639988425927</v>
      </c>
    </row>
    <row r="102" spans="1:48" x14ac:dyDescent="0.4">
      <c r="A102" s="5">
        <f t="shared" si="9"/>
        <v>1350</v>
      </c>
      <c r="B102" s="5"/>
      <c r="C102" s="5"/>
      <c r="D102" s="52">
        <v>2.4300000000000002</v>
      </c>
      <c r="E102" s="41">
        <f t="shared" ref="E102:E165" si="11">100*(D102/D101-1)</f>
        <v>-16.494845360824741</v>
      </c>
      <c r="F102" s="38">
        <v>1.1986458333333332</v>
      </c>
      <c r="G102" s="41">
        <f t="shared" si="8"/>
        <v>0</v>
      </c>
      <c r="H102" s="56">
        <v>27.00591412037037</v>
      </c>
      <c r="I102" s="41">
        <f t="shared" si="6"/>
        <v>0</v>
      </c>
      <c r="J102" s="36"/>
      <c r="K102" s="36"/>
      <c r="L102" s="36"/>
      <c r="M102" s="36"/>
      <c r="N102" s="37">
        <v>0.12154166666666667</v>
      </c>
      <c r="O102" s="37"/>
      <c r="P102" s="37"/>
      <c r="Q102" s="37"/>
      <c r="R102" s="5">
        <v>11.5</v>
      </c>
      <c r="S102" s="41">
        <f t="shared" si="10"/>
        <v>-5.7377049180327822</v>
      </c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44">
        <f t="shared" si="7"/>
        <v>10.533639988425925</v>
      </c>
    </row>
    <row r="103" spans="1:48" x14ac:dyDescent="0.4">
      <c r="A103" s="5">
        <f t="shared" si="9"/>
        <v>1351</v>
      </c>
      <c r="B103" s="5"/>
      <c r="C103" s="5"/>
      <c r="D103" s="52">
        <v>1.85</v>
      </c>
      <c r="E103" s="41">
        <f t="shared" si="11"/>
        <v>-23.86831275720165</v>
      </c>
      <c r="F103" s="38">
        <v>1.077434456928839</v>
      </c>
      <c r="G103" s="41">
        <f t="shared" si="8"/>
        <v>-10.11235955056179</v>
      </c>
      <c r="H103" s="56">
        <v>19.910454166666668</v>
      </c>
      <c r="I103" s="41">
        <f t="shared" si="6"/>
        <v>-26.273726273726272</v>
      </c>
      <c r="J103" s="36"/>
      <c r="K103" s="36"/>
      <c r="L103" s="36"/>
      <c r="M103" s="36"/>
      <c r="N103" s="37">
        <v>0.12154166666666667</v>
      </c>
      <c r="O103" s="41">
        <f t="shared" ref="O103:O166" si="12">100*(N103/N102-1)</f>
        <v>0</v>
      </c>
      <c r="P103" s="49">
        <f t="shared" ref="P103:P166" si="13">AVERAGE(J103,L103,N103)</f>
        <v>0.12154166666666667</v>
      </c>
      <c r="Q103" s="41"/>
      <c r="R103" s="5">
        <v>11.5</v>
      </c>
      <c r="S103" s="41">
        <f t="shared" si="10"/>
        <v>0</v>
      </c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42">
        <v>0.18127298</v>
      </c>
      <c r="AM103" s="42"/>
      <c r="AN103" s="49">
        <f t="shared" ref="AN103:AN166" si="14">AVERAGE(AH103,AJ103,AL103)</f>
        <v>0.18127298</v>
      </c>
      <c r="AO103" s="42"/>
      <c r="AP103" s="5"/>
      <c r="AQ103" s="5"/>
      <c r="AR103" s="5"/>
      <c r="AS103" s="5"/>
      <c r="AT103" s="5"/>
      <c r="AU103" s="5"/>
      <c r="AV103" s="44">
        <f t="shared" si="7"/>
        <v>5.7734505450436968</v>
      </c>
    </row>
    <row r="104" spans="1:48" x14ac:dyDescent="0.4">
      <c r="A104" s="5">
        <f t="shared" si="9"/>
        <v>1352</v>
      </c>
      <c r="B104" s="5"/>
      <c r="C104" s="5"/>
      <c r="D104" s="52">
        <v>1.85</v>
      </c>
      <c r="E104" s="41">
        <f t="shared" si="11"/>
        <v>0</v>
      </c>
      <c r="F104" s="38">
        <v>1.077434456928839</v>
      </c>
      <c r="G104" s="41">
        <f t="shared" si="8"/>
        <v>0</v>
      </c>
      <c r="H104" s="56">
        <v>32.407096944444447</v>
      </c>
      <c r="I104" s="41">
        <f t="shared" si="6"/>
        <v>62.764227642276424</v>
      </c>
      <c r="J104" s="36"/>
      <c r="K104" s="36"/>
      <c r="L104" s="36"/>
      <c r="M104" s="36"/>
      <c r="N104" s="37">
        <v>0.12154166666666667</v>
      </c>
      <c r="O104" s="41">
        <f t="shared" si="12"/>
        <v>0</v>
      </c>
      <c r="P104" s="49">
        <f t="shared" si="13"/>
        <v>0.12154166666666667</v>
      </c>
      <c r="Q104" s="49">
        <f t="shared" ref="Q104:Q167" si="15">AVERAGE(K104,M104,O104)</f>
        <v>0</v>
      </c>
      <c r="R104" s="5">
        <v>11.5</v>
      </c>
      <c r="S104" s="41">
        <f t="shared" si="10"/>
        <v>0</v>
      </c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42">
        <v>0.18127298</v>
      </c>
      <c r="AM104" s="41">
        <f t="shared" ref="AM104:AM167" si="16">100*(AL104/AL103-1)</f>
        <v>0</v>
      </c>
      <c r="AN104" s="49">
        <f t="shared" si="14"/>
        <v>0.18127298</v>
      </c>
      <c r="AO104" s="49">
        <f t="shared" ref="AO104:AO167" si="17">AVERAGE(AI104,AK104,AM104)</f>
        <v>0</v>
      </c>
      <c r="AP104" s="5"/>
      <c r="AQ104" s="5"/>
      <c r="AR104" s="5"/>
      <c r="AS104" s="5"/>
      <c r="AT104" s="5"/>
      <c r="AU104" s="5"/>
      <c r="AV104" s="44">
        <f t="shared" si="7"/>
        <v>7.8562243413399919</v>
      </c>
    </row>
    <row r="105" spans="1:48" x14ac:dyDescent="0.4">
      <c r="A105" s="5">
        <f t="shared" si="9"/>
        <v>1353</v>
      </c>
      <c r="B105" s="5"/>
      <c r="C105" s="5"/>
      <c r="D105" s="52">
        <v>1.85</v>
      </c>
      <c r="E105" s="41">
        <f t="shared" si="11"/>
        <v>0</v>
      </c>
      <c r="F105" s="38">
        <v>1.077434456928839</v>
      </c>
      <c r="G105" s="41">
        <f t="shared" si="8"/>
        <v>0</v>
      </c>
      <c r="H105" s="56">
        <v>37.026720769230771</v>
      </c>
      <c r="I105" s="41">
        <f t="shared" si="6"/>
        <v>14.25497579343733</v>
      </c>
      <c r="J105" s="36"/>
      <c r="K105" s="36"/>
      <c r="L105" s="36"/>
      <c r="M105" s="36"/>
      <c r="N105" s="37">
        <v>0.12154166666666667</v>
      </c>
      <c r="O105" s="41">
        <f t="shared" si="12"/>
        <v>0</v>
      </c>
      <c r="P105" s="49">
        <f t="shared" si="13"/>
        <v>0.12154166666666667</v>
      </c>
      <c r="Q105" s="49">
        <f t="shared" si="15"/>
        <v>0</v>
      </c>
      <c r="R105" s="5">
        <v>11.5</v>
      </c>
      <c r="S105" s="41">
        <f t="shared" si="10"/>
        <v>0</v>
      </c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42">
        <v>0.18127298</v>
      </c>
      <c r="AM105" s="41">
        <f t="shared" si="16"/>
        <v>0</v>
      </c>
      <c r="AN105" s="49">
        <f t="shared" si="14"/>
        <v>0.18127298</v>
      </c>
      <c r="AO105" s="49">
        <f t="shared" si="17"/>
        <v>0</v>
      </c>
      <c r="AP105" s="5"/>
      <c r="AQ105" s="5"/>
      <c r="AR105" s="5"/>
      <c r="AS105" s="5"/>
      <c r="AT105" s="5"/>
      <c r="AU105" s="5"/>
      <c r="AV105" s="44">
        <f t="shared" si="7"/>
        <v>8.6261616454710452</v>
      </c>
    </row>
    <row r="106" spans="1:48" x14ac:dyDescent="0.4">
      <c r="A106" s="5">
        <f t="shared" si="9"/>
        <v>1354</v>
      </c>
      <c r="B106" s="5"/>
      <c r="C106" s="5"/>
      <c r="D106" s="52">
        <v>1.85</v>
      </c>
      <c r="E106" s="41">
        <f t="shared" si="11"/>
        <v>0</v>
      </c>
      <c r="F106" s="38">
        <v>1.077434456928839</v>
      </c>
      <c r="G106" s="41">
        <f t="shared" si="8"/>
        <v>0</v>
      </c>
      <c r="H106" s="56">
        <v>39.865055681818184</v>
      </c>
      <c r="I106" s="41">
        <f t="shared" si="6"/>
        <v>7.6656394453004539</v>
      </c>
      <c r="J106" s="36"/>
      <c r="K106" s="36"/>
      <c r="L106" s="36"/>
      <c r="M106" s="36"/>
      <c r="N106" s="37">
        <v>0.12154166666666667</v>
      </c>
      <c r="O106" s="41">
        <f t="shared" si="12"/>
        <v>0</v>
      </c>
      <c r="P106" s="49">
        <f t="shared" si="13"/>
        <v>0.12154166666666667</v>
      </c>
      <c r="Q106" s="49">
        <f t="shared" si="15"/>
        <v>0</v>
      </c>
      <c r="R106" s="5">
        <v>11.5</v>
      </c>
      <c r="S106" s="41">
        <f t="shared" si="10"/>
        <v>0</v>
      </c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42">
        <v>0.18127298</v>
      </c>
      <c r="AM106" s="41">
        <f t="shared" si="16"/>
        <v>0</v>
      </c>
      <c r="AN106" s="49">
        <f t="shared" si="14"/>
        <v>0.18127298</v>
      </c>
      <c r="AO106" s="49">
        <f t="shared" si="17"/>
        <v>0</v>
      </c>
      <c r="AP106" s="5"/>
      <c r="AQ106" s="5"/>
      <c r="AR106" s="5"/>
      <c r="AS106" s="5"/>
      <c r="AT106" s="5"/>
      <c r="AU106" s="5"/>
      <c r="AV106" s="44">
        <f t="shared" si="7"/>
        <v>9.0992174642356147</v>
      </c>
    </row>
    <row r="107" spans="1:48" x14ac:dyDescent="0.4">
      <c r="A107" s="5">
        <f t="shared" si="9"/>
        <v>1355</v>
      </c>
      <c r="B107" s="5"/>
      <c r="C107" s="5"/>
      <c r="D107" s="52">
        <v>1.85</v>
      </c>
      <c r="E107" s="41">
        <f t="shared" si="11"/>
        <v>0</v>
      </c>
      <c r="F107" s="38">
        <v>1.077434456928839</v>
      </c>
      <c r="G107" s="41">
        <f t="shared" si="8"/>
        <v>0</v>
      </c>
      <c r="H107" s="56">
        <v>39.942313541666671</v>
      </c>
      <c r="I107" s="41">
        <f t="shared" si="6"/>
        <v>0.19379844961240345</v>
      </c>
      <c r="J107" s="36"/>
      <c r="K107" s="36"/>
      <c r="L107" s="36"/>
      <c r="M107" s="36"/>
      <c r="N107" s="37">
        <v>0.12154166666666667</v>
      </c>
      <c r="O107" s="41">
        <f t="shared" si="12"/>
        <v>0</v>
      </c>
      <c r="P107" s="49">
        <f t="shared" si="13"/>
        <v>0.12154166666666667</v>
      </c>
      <c r="Q107" s="49">
        <f t="shared" si="15"/>
        <v>0</v>
      </c>
      <c r="R107" s="5">
        <v>11.5</v>
      </c>
      <c r="S107" s="41">
        <f t="shared" si="10"/>
        <v>0</v>
      </c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42">
        <v>0.18127298</v>
      </c>
      <c r="AM107" s="41">
        <f t="shared" si="16"/>
        <v>0</v>
      </c>
      <c r="AN107" s="49">
        <f t="shared" si="14"/>
        <v>0.18127298</v>
      </c>
      <c r="AO107" s="49">
        <f t="shared" si="17"/>
        <v>0</v>
      </c>
      <c r="AP107" s="5"/>
      <c r="AQ107" s="5"/>
      <c r="AR107" s="5"/>
      <c r="AS107" s="5"/>
      <c r="AT107" s="5"/>
      <c r="AU107" s="5"/>
      <c r="AV107" s="44">
        <f t="shared" si="7"/>
        <v>9.1120937742103632</v>
      </c>
    </row>
    <row r="108" spans="1:48" x14ac:dyDescent="0.4">
      <c r="A108" s="5">
        <f t="shared" si="9"/>
        <v>1356</v>
      </c>
      <c r="B108" s="5"/>
      <c r="C108" s="5"/>
      <c r="D108" s="52">
        <v>1.85</v>
      </c>
      <c r="E108" s="41">
        <f t="shared" si="11"/>
        <v>0</v>
      </c>
      <c r="F108" s="38">
        <v>1.077434456928839</v>
      </c>
      <c r="G108" s="41">
        <f t="shared" si="8"/>
        <v>0</v>
      </c>
      <c r="H108" s="56">
        <v>39.659034722222223</v>
      </c>
      <c r="I108" s="41">
        <f t="shared" si="6"/>
        <v>-0.70921985815604049</v>
      </c>
      <c r="J108" s="36"/>
      <c r="K108" s="36"/>
      <c r="L108" s="36"/>
      <c r="M108" s="36"/>
      <c r="N108" s="37">
        <v>0.12154166666666667</v>
      </c>
      <c r="O108" s="41">
        <f t="shared" si="12"/>
        <v>0</v>
      </c>
      <c r="P108" s="49">
        <f t="shared" si="13"/>
        <v>0.12154166666666667</v>
      </c>
      <c r="Q108" s="49">
        <f t="shared" si="15"/>
        <v>0</v>
      </c>
      <c r="R108" s="5">
        <v>11.5</v>
      </c>
      <c r="S108" s="41">
        <f t="shared" si="10"/>
        <v>0</v>
      </c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42">
        <v>0.18127298</v>
      </c>
      <c r="AM108" s="41">
        <f t="shared" si="16"/>
        <v>0</v>
      </c>
      <c r="AN108" s="49">
        <f t="shared" si="14"/>
        <v>0.18127298</v>
      </c>
      <c r="AO108" s="49">
        <f t="shared" si="17"/>
        <v>0</v>
      </c>
      <c r="AP108" s="5"/>
      <c r="AQ108" s="5"/>
      <c r="AR108" s="5"/>
      <c r="AS108" s="5"/>
      <c r="AT108" s="5"/>
      <c r="AU108" s="5"/>
      <c r="AV108" s="44">
        <f t="shared" si="7"/>
        <v>9.0648806376362874</v>
      </c>
    </row>
    <row r="109" spans="1:48" x14ac:dyDescent="0.4">
      <c r="A109" s="5">
        <f t="shared" si="9"/>
        <v>1357</v>
      </c>
      <c r="B109" s="5"/>
      <c r="C109" s="5"/>
      <c r="D109" s="52">
        <v>1.85</v>
      </c>
      <c r="E109" s="41">
        <f t="shared" si="11"/>
        <v>0</v>
      </c>
      <c r="F109" s="38">
        <v>1.077434456928839</v>
      </c>
      <c r="G109" s="41">
        <f t="shared" si="8"/>
        <v>0</v>
      </c>
      <c r="H109" s="56">
        <v>34.170047727272724</v>
      </c>
      <c r="I109" s="41">
        <f t="shared" si="6"/>
        <v>-13.84044526901671</v>
      </c>
      <c r="J109" s="36"/>
      <c r="K109" s="36"/>
      <c r="L109" s="36"/>
      <c r="M109" s="36"/>
      <c r="N109" s="37">
        <v>0.12154166666666667</v>
      </c>
      <c r="O109" s="41">
        <f t="shared" si="12"/>
        <v>0</v>
      </c>
      <c r="P109" s="49">
        <f t="shared" si="13"/>
        <v>0.12154166666666667</v>
      </c>
      <c r="Q109" s="49">
        <f t="shared" si="15"/>
        <v>0</v>
      </c>
      <c r="R109" s="5">
        <v>11.5</v>
      </c>
      <c r="S109" s="41">
        <f t="shared" si="10"/>
        <v>0</v>
      </c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42">
        <v>0.18127298</v>
      </c>
      <c r="AM109" s="41">
        <f t="shared" si="16"/>
        <v>0</v>
      </c>
      <c r="AN109" s="49">
        <f t="shared" si="14"/>
        <v>0.18127298</v>
      </c>
      <c r="AO109" s="49">
        <f t="shared" si="17"/>
        <v>0</v>
      </c>
      <c r="AP109" s="5"/>
      <c r="AQ109" s="5"/>
      <c r="AR109" s="5"/>
      <c r="AS109" s="5"/>
      <c r="AT109" s="5"/>
      <c r="AU109" s="5"/>
      <c r="AV109" s="44">
        <f t="shared" si="7"/>
        <v>8.1500494718113714</v>
      </c>
    </row>
    <row r="110" spans="1:48" x14ac:dyDescent="0.4">
      <c r="A110" s="5">
        <f t="shared" si="9"/>
        <v>1358</v>
      </c>
      <c r="B110" s="5"/>
      <c r="C110" s="5"/>
      <c r="D110" s="52">
        <v>1.85</v>
      </c>
      <c r="E110" s="41">
        <f t="shared" si="11"/>
        <v>0</v>
      </c>
      <c r="F110" s="38">
        <v>1.077434456928839</v>
      </c>
      <c r="G110" s="41">
        <f t="shared" si="8"/>
        <v>0</v>
      </c>
      <c r="H110" s="56">
        <v>29.744276041666669</v>
      </c>
      <c r="I110" s="41">
        <f t="shared" si="6"/>
        <v>-12.952196382428927</v>
      </c>
      <c r="J110" s="36"/>
      <c r="K110" s="36"/>
      <c r="L110" s="36"/>
      <c r="M110" s="36"/>
      <c r="N110" s="37">
        <v>0.12154166666666667</v>
      </c>
      <c r="O110" s="41">
        <f t="shared" si="12"/>
        <v>0</v>
      </c>
      <c r="P110" s="49">
        <f t="shared" si="13"/>
        <v>0.12154166666666667</v>
      </c>
      <c r="Q110" s="49">
        <f t="shared" si="15"/>
        <v>0</v>
      </c>
      <c r="R110" s="5">
        <v>11.5</v>
      </c>
      <c r="S110" s="41">
        <f t="shared" si="10"/>
        <v>0</v>
      </c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42">
        <v>0.18127298</v>
      </c>
      <c r="AM110" s="41">
        <f t="shared" si="16"/>
        <v>0</v>
      </c>
      <c r="AN110" s="49">
        <f t="shared" si="14"/>
        <v>0.18127298</v>
      </c>
      <c r="AO110" s="49">
        <f t="shared" si="17"/>
        <v>0</v>
      </c>
      <c r="AP110" s="5"/>
      <c r="AQ110" s="5"/>
      <c r="AR110" s="5"/>
      <c r="AS110" s="5"/>
      <c r="AT110" s="5"/>
      <c r="AU110" s="5"/>
      <c r="AV110" s="44">
        <f t="shared" si="7"/>
        <v>7.4124208575436965</v>
      </c>
    </row>
    <row r="111" spans="1:48" x14ac:dyDescent="0.4">
      <c r="A111" s="5">
        <f t="shared" si="9"/>
        <v>1359</v>
      </c>
      <c r="B111" s="5"/>
      <c r="C111" s="5"/>
      <c r="D111" s="52">
        <v>1.85</v>
      </c>
      <c r="E111" s="41">
        <f t="shared" si="11"/>
        <v>0</v>
      </c>
      <c r="F111" s="38">
        <v>1.077434456928839</v>
      </c>
      <c r="G111" s="41">
        <f t="shared" si="8"/>
        <v>0</v>
      </c>
      <c r="H111" s="56">
        <v>26.288274444444447</v>
      </c>
      <c r="I111" s="41">
        <f t="shared" si="6"/>
        <v>-11.619047619047617</v>
      </c>
      <c r="J111" s="36"/>
      <c r="K111" s="36"/>
      <c r="L111" s="36"/>
      <c r="M111" s="36"/>
      <c r="N111" s="37">
        <v>0.12154166666666667</v>
      </c>
      <c r="O111" s="41">
        <f t="shared" si="12"/>
        <v>0</v>
      </c>
      <c r="P111" s="49">
        <f t="shared" si="13"/>
        <v>0.12154166666666667</v>
      </c>
      <c r="Q111" s="49">
        <f t="shared" si="15"/>
        <v>0</v>
      </c>
      <c r="R111" s="5">
        <v>11.5</v>
      </c>
      <c r="S111" s="41">
        <f t="shared" si="10"/>
        <v>0</v>
      </c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42">
        <v>0.18127298</v>
      </c>
      <c r="AM111" s="41">
        <f t="shared" si="16"/>
        <v>0</v>
      </c>
      <c r="AN111" s="49">
        <f t="shared" si="14"/>
        <v>0.18127298</v>
      </c>
      <c r="AO111" s="49">
        <f t="shared" si="17"/>
        <v>0</v>
      </c>
      <c r="AP111" s="5"/>
      <c r="AQ111" s="5"/>
      <c r="AR111" s="5"/>
      <c r="AS111" s="5"/>
      <c r="AT111" s="5"/>
      <c r="AU111" s="5"/>
      <c r="AV111" s="44">
        <f t="shared" si="7"/>
        <v>6.8364205913399916</v>
      </c>
    </row>
    <row r="112" spans="1:48" x14ac:dyDescent="0.4">
      <c r="A112" s="5">
        <f t="shared" si="9"/>
        <v>1360</v>
      </c>
      <c r="B112" s="5"/>
      <c r="C112" s="5"/>
      <c r="D112" s="52">
        <v>1.85</v>
      </c>
      <c r="E112" s="41">
        <f t="shared" si="11"/>
        <v>0</v>
      </c>
      <c r="F112" s="38">
        <v>1.077434456928839</v>
      </c>
      <c r="G112" s="41">
        <f t="shared" si="8"/>
        <v>0</v>
      </c>
      <c r="H112" s="56">
        <v>19.546238541666668</v>
      </c>
      <c r="I112" s="41">
        <f t="shared" si="6"/>
        <v>-25.646551724137932</v>
      </c>
      <c r="J112" s="36"/>
      <c r="K112" s="36"/>
      <c r="L112" s="36"/>
      <c r="M112" s="36"/>
      <c r="N112" s="37">
        <v>0.12154166666666667</v>
      </c>
      <c r="O112" s="41">
        <f t="shared" si="12"/>
        <v>0</v>
      </c>
      <c r="P112" s="49">
        <f t="shared" si="13"/>
        <v>0.12154166666666667</v>
      </c>
      <c r="Q112" s="49">
        <f t="shared" si="15"/>
        <v>0</v>
      </c>
      <c r="R112" s="5">
        <v>11.6</v>
      </c>
      <c r="S112" s="41">
        <f t="shared" si="10"/>
        <v>0.86956521739129933</v>
      </c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42">
        <v>0.18127298</v>
      </c>
      <c r="AM112" s="41">
        <f t="shared" si="16"/>
        <v>0</v>
      </c>
      <c r="AN112" s="49">
        <f t="shared" si="14"/>
        <v>0.18127298</v>
      </c>
      <c r="AO112" s="49">
        <f t="shared" si="17"/>
        <v>0</v>
      </c>
      <c r="AP112" s="5"/>
      <c r="AQ112" s="5"/>
      <c r="AR112" s="5"/>
      <c r="AS112" s="5"/>
      <c r="AT112" s="5"/>
      <c r="AU112" s="5"/>
      <c r="AV112" s="44">
        <f t="shared" si="7"/>
        <v>5.7294146075436956</v>
      </c>
    </row>
    <row r="113" spans="1:48" x14ac:dyDescent="0.4">
      <c r="A113" s="5">
        <f t="shared" si="9"/>
        <v>1361</v>
      </c>
      <c r="B113" s="5"/>
      <c r="C113" s="5"/>
      <c r="D113" s="52">
        <v>1.56</v>
      </c>
      <c r="E113" s="41">
        <f t="shared" si="11"/>
        <v>-15.675675675675683</v>
      </c>
      <c r="F113" s="38">
        <v>1.077434456928839</v>
      </c>
      <c r="G113" s="41">
        <f t="shared" si="8"/>
        <v>0</v>
      </c>
      <c r="H113" s="56">
        <v>46.295852777777782</v>
      </c>
      <c r="I113" s="41">
        <f t="shared" si="6"/>
        <v>136.85300207039339</v>
      </c>
      <c r="J113" s="36"/>
      <c r="K113" s="36"/>
      <c r="L113" s="36"/>
      <c r="M113" s="36"/>
      <c r="N113" s="37">
        <v>0.12154166666666667</v>
      </c>
      <c r="O113" s="41">
        <f t="shared" si="12"/>
        <v>0</v>
      </c>
      <c r="P113" s="49">
        <f t="shared" si="13"/>
        <v>0.12154166666666667</v>
      </c>
      <c r="Q113" s="49">
        <f t="shared" si="15"/>
        <v>0</v>
      </c>
      <c r="R113" s="5">
        <v>11.6</v>
      </c>
      <c r="S113" s="41">
        <f t="shared" si="10"/>
        <v>0</v>
      </c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42">
        <v>0.18127298</v>
      </c>
      <c r="AM113" s="41">
        <f t="shared" si="16"/>
        <v>0</v>
      </c>
      <c r="AN113" s="49">
        <f t="shared" si="14"/>
        <v>0.18127298</v>
      </c>
      <c r="AO113" s="49">
        <f t="shared" si="17"/>
        <v>0</v>
      </c>
      <c r="AP113" s="5"/>
      <c r="AQ113" s="5"/>
      <c r="AR113" s="5"/>
      <c r="AS113" s="5"/>
      <c r="AT113" s="5"/>
      <c r="AU113" s="5"/>
      <c r="AV113" s="44">
        <f t="shared" si="7"/>
        <v>10.139350313562215</v>
      </c>
    </row>
    <row r="114" spans="1:48" x14ac:dyDescent="0.4">
      <c r="A114" s="5">
        <f t="shared" si="9"/>
        <v>1362</v>
      </c>
      <c r="B114" s="5"/>
      <c r="C114" s="5"/>
      <c r="D114" s="52">
        <v>1.56</v>
      </c>
      <c r="E114" s="41">
        <f t="shared" si="11"/>
        <v>0</v>
      </c>
      <c r="F114" s="38">
        <v>1.077434456928839</v>
      </c>
      <c r="G114" s="41">
        <f t="shared" si="8"/>
        <v>0</v>
      </c>
      <c r="H114" s="56">
        <v>46.295852777777782</v>
      </c>
      <c r="I114" s="41">
        <f t="shared" si="6"/>
        <v>0</v>
      </c>
      <c r="J114" s="36"/>
      <c r="K114" s="36"/>
      <c r="L114" s="36"/>
      <c r="M114" s="36"/>
      <c r="N114" s="37">
        <v>0.12154166666666667</v>
      </c>
      <c r="O114" s="41">
        <f t="shared" si="12"/>
        <v>0</v>
      </c>
      <c r="P114" s="49">
        <f t="shared" si="13"/>
        <v>0.12154166666666667</v>
      </c>
      <c r="Q114" s="49">
        <f t="shared" si="15"/>
        <v>0</v>
      </c>
      <c r="R114" s="5">
        <v>11.6</v>
      </c>
      <c r="S114" s="41">
        <f t="shared" si="10"/>
        <v>0</v>
      </c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42">
        <v>0.18127298</v>
      </c>
      <c r="AM114" s="41">
        <f t="shared" si="16"/>
        <v>0</v>
      </c>
      <c r="AN114" s="49">
        <f t="shared" si="14"/>
        <v>0.18127298</v>
      </c>
      <c r="AO114" s="49">
        <f t="shared" si="17"/>
        <v>0</v>
      </c>
      <c r="AP114" s="5"/>
      <c r="AQ114" s="5"/>
      <c r="AR114" s="5"/>
      <c r="AS114" s="5"/>
      <c r="AT114" s="5"/>
      <c r="AU114" s="5"/>
      <c r="AV114" s="44">
        <f t="shared" si="7"/>
        <v>10.139350313562215</v>
      </c>
    </row>
    <row r="115" spans="1:48" x14ac:dyDescent="0.4">
      <c r="A115" s="5">
        <f t="shared" si="9"/>
        <v>1363</v>
      </c>
      <c r="B115" s="5"/>
      <c r="C115" s="5"/>
      <c r="D115" s="52">
        <v>1.56</v>
      </c>
      <c r="E115" s="41">
        <f t="shared" si="11"/>
        <v>0</v>
      </c>
      <c r="F115" s="38">
        <v>1.077434456928839</v>
      </c>
      <c r="G115" s="41">
        <f t="shared" si="8"/>
        <v>0</v>
      </c>
      <c r="H115" s="56">
        <v>46.295852777777782</v>
      </c>
      <c r="I115" s="41">
        <f t="shared" si="6"/>
        <v>0</v>
      </c>
      <c r="J115" s="36"/>
      <c r="K115" s="36"/>
      <c r="L115" s="36"/>
      <c r="M115" s="36"/>
      <c r="N115" s="37">
        <v>0.12154166666666667</v>
      </c>
      <c r="O115" s="41">
        <f t="shared" si="12"/>
        <v>0</v>
      </c>
      <c r="P115" s="49">
        <f t="shared" si="13"/>
        <v>0.12154166666666667</v>
      </c>
      <c r="Q115" s="49">
        <f t="shared" si="15"/>
        <v>0</v>
      </c>
      <c r="R115" s="5">
        <v>11.6</v>
      </c>
      <c r="S115" s="41">
        <f t="shared" si="10"/>
        <v>0</v>
      </c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42">
        <v>0.18127298</v>
      </c>
      <c r="AM115" s="41">
        <f t="shared" si="16"/>
        <v>0</v>
      </c>
      <c r="AN115" s="49">
        <f t="shared" si="14"/>
        <v>0.18127298</v>
      </c>
      <c r="AO115" s="49">
        <f t="shared" si="17"/>
        <v>0</v>
      </c>
      <c r="AP115" s="5"/>
      <c r="AQ115" s="5"/>
      <c r="AR115" s="5"/>
      <c r="AS115" s="5"/>
      <c r="AT115" s="5"/>
      <c r="AU115" s="5"/>
      <c r="AV115" s="44">
        <f t="shared" si="7"/>
        <v>10.139350313562215</v>
      </c>
    </row>
    <row r="116" spans="1:48" x14ac:dyDescent="0.4">
      <c r="A116" s="5">
        <f t="shared" si="9"/>
        <v>1364</v>
      </c>
      <c r="B116" s="5"/>
      <c r="C116" s="5"/>
      <c r="D116" s="52">
        <v>1.56</v>
      </c>
      <c r="E116" s="41">
        <f t="shared" si="11"/>
        <v>0</v>
      </c>
      <c r="F116" s="38">
        <v>1.077434456928839</v>
      </c>
      <c r="G116" s="41">
        <f t="shared" si="8"/>
        <v>0</v>
      </c>
      <c r="H116" s="56">
        <v>46.295852777777782</v>
      </c>
      <c r="I116" s="41">
        <f t="shared" si="6"/>
        <v>0</v>
      </c>
      <c r="J116" s="36"/>
      <c r="K116" s="36"/>
      <c r="L116" s="36"/>
      <c r="M116" s="36"/>
      <c r="N116" s="37">
        <v>0.12154166666666667</v>
      </c>
      <c r="O116" s="41">
        <f t="shared" si="12"/>
        <v>0</v>
      </c>
      <c r="P116" s="49">
        <f t="shared" si="13"/>
        <v>0.12154166666666667</v>
      </c>
      <c r="Q116" s="49">
        <f t="shared" si="15"/>
        <v>0</v>
      </c>
      <c r="R116" s="5">
        <v>11.6</v>
      </c>
      <c r="S116" s="41">
        <f t="shared" si="10"/>
        <v>0</v>
      </c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42">
        <v>0.18127298</v>
      </c>
      <c r="AM116" s="41">
        <f t="shared" si="16"/>
        <v>0</v>
      </c>
      <c r="AN116" s="49">
        <f t="shared" si="14"/>
        <v>0.18127298</v>
      </c>
      <c r="AO116" s="49">
        <f t="shared" si="17"/>
        <v>0</v>
      </c>
      <c r="AP116" s="5"/>
      <c r="AQ116" s="5"/>
      <c r="AR116" s="5"/>
      <c r="AS116" s="5"/>
      <c r="AT116" s="5"/>
      <c r="AU116" s="5"/>
      <c r="AV116" s="44">
        <f t="shared" si="7"/>
        <v>10.139350313562215</v>
      </c>
    </row>
    <row r="117" spans="1:48" x14ac:dyDescent="0.4">
      <c r="A117" s="5">
        <f t="shared" si="9"/>
        <v>1365</v>
      </c>
      <c r="B117" s="5"/>
      <c r="C117" s="5"/>
      <c r="D117" s="52">
        <v>1.56</v>
      </c>
      <c r="E117" s="41">
        <f t="shared" si="11"/>
        <v>0</v>
      </c>
      <c r="F117" s="38">
        <v>1.077434456928839</v>
      </c>
      <c r="G117" s="41">
        <f t="shared" si="8"/>
        <v>0</v>
      </c>
      <c r="H117" s="56">
        <v>39.234116493055559</v>
      </c>
      <c r="I117" s="41">
        <f t="shared" si="6"/>
        <v>-15.2534965034965</v>
      </c>
      <c r="J117" s="36"/>
      <c r="K117" s="36"/>
      <c r="L117" s="36"/>
      <c r="M117" s="36"/>
      <c r="N117" s="37">
        <v>0.12154166666666667</v>
      </c>
      <c r="O117" s="41">
        <f t="shared" si="12"/>
        <v>0</v>
      </c>
      <c r="P117" s="49">
        <f t="shared" si="13"/>
        <v>0.12154166666666667</v>
      </c>
      <c r="Q117" s="49">
        <f t="shared" si="15"/>
        <v>0</v>
      </c>
      <c r="R117" s="5">
        <v>11.6</v>
      </c>
      <c r="S117" s="41">
        <f t="shared" si="10"/>
        <v>0</v>
      </c>
      <c r="T117" s="65">
        <v>1.43</v>
      </c>
      <c r="U117" s="65"/>
      <c r="V117" s="5"/>
      <c r="W117" s="5"/>
      <c r="X117" s="49">
        <f t="shared" ref="X117:X180" si="18">AVERAGE(T117,V117)</f>
        <v>1.43</v>
      </c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42">
        <v>0.18127298</v>
      </c>
      <c r="AM117" s="41">
        <f t="shared" si="16"/>
        <v>0</v>
      </c>
      <c r="AN117" s="49">
        <f t="shared" si="14"/>
        <v>0.18127298</v>
      </c>
      <c r="AO117" s="49">
        <f t="shared" si="17"/>
        <v>0</v>
      </c>
      <c r="AP117" s="5"/>
      <c r="AQ117" s="5"/>
      <c r="AR117" s="5"/>
      <c r="AS117" s="5"/>
      <c r="AT117" s="5"/>
      <c r="AU117" s="5"/>
      <c r="AV117" s="44">
        <f t="shared" si="7"/>
        <v>7.8863379423787237</v>
      </c>
    </row>
    <row r="118" spans="1:48" x14ac:dyDescent="0.4">
      <c r="A118" s="5">
        <f t="shared" si="9"/>
        <v>1366</v>
      </c>
      <c r="B118" s="5"/>
      <c r="C118" s="5"/>
      <c r="D118" s="52">
        <v>1.56</v>
      </c>
      <c r="E118" s="41">
        <f t="shared" si="11"/>
        <v>0</v>
      </c>
      <c r="F118" s="38">
        <v>1.077434456928839</v>
      </c>
      <c r="G118" s="41">
        <f t="shared" si="8"/>
        <v>0</v>
      </c>
      <c r="H118" s="56">
        <v>39.234116493055559</v>
      </c>
      <c r="I118" s="41">
        <f t="shared" si="6"/>
        <v>0</v>
      </c>
      <c r="J118" s="36"/>
      <c r="K118" s="36"/>
      <c r="L118" s="36"/>
      <c r="M118" s="36"/>
      <c r="N118" s="37">
        <v>0.12154166666666667</v>
      </c>
      <c r="O118" s="41">
        <f t="shared" si="12"/>
        <v>0</v>
      </c>
      <c r="P118" s="49">
        <f t="shared" si="13"/>
        <v>0.12154166666666667</v>
      </c>
      <c r="Q118" s="49">
        <f t="shared" si="15"/>
        <v>0</v>
      </c>
      <c r="R118" s="5">
        <v>11.6</v>
      </c>
      <c r="S118" s="41">
        <f t="shared" si="10"/>
        <v>0</v>
      </c>
      <c r="T118" s="65">
        <v>1.43</v>
      </c>
      <c r="U118" s="41">
        <f t="shared" ref="U118:U181" si="19">100*(T118/T117-1)</f>
        <v>0</v>
      </c>
      <c r="V118" s="5"/>
      <c r="W118" s="5"/>
      <c r="X118" s="49">
        <f t="shared" si="18"/>
        <v>1.43</v>
      </c>
      <c r="Y118" s="49">
        <f t="shared" ref="Y118:Y181" si="20">AVERAGE(U118,W118)</f>
        <v>0</v>
      </c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42">
        <v>0.18127298</v>
      </c>
      <c r="AM118" s="41">
        <f t="shared" si="16"/>
        <v>0</v>
      </c>
      <c r="AN118" s="49">
        <f t="shared" si="14"/>
        <v>0.18127298</v>
      </c>
      <c r="AO118" s="49">
        <f t="shared" si="17"/>
        <v>0</v>
      </c>
      <c r="AP118" s="5"/>
      <c r="AQ118" s="5"/>
      <c r="AR118" s="5"/>
      <c r="AS118" s="5"/>
      <c r="AT118" s="5"/>
      <c r="AU118" s="5"/>
      <c r="AV118" s="44">
        <f t="shared" si="7"/>
        <v>7.8863379423787237</v>
      </c>
    </row>
    <row r="119" spans="1:48" x14ac:dyDescent="0.4">
      <c r="A119" s="5">
        <f t="shared" si="9"/>
        <v>1367</v>
      </c>
      <c r="B119" s="5"/>
      <c r="C119" s="5"/>
      <c r="D119" s="52">
        <v>1.56</v>
      </c>
      <c r="E119" s="41">
        <f t="shared" si="11"/>
        <v>0</v>
      </c>
      <c r="F119" s="38">
        <v>1.077434456928839</v>
      </c>
      <c r="G119" s="41">
        <f t="shared" si="8"/>
        <v>0</v>
      </c>
      <c r="H119" s="56">
        <v>39.234116493055559</v>
      </c>
      <c r="I119" s="41">
        <f t="shared" si="6"/>
        <v>0</v>
      </c>
      <c r="J119" s="36"/>
      <c r="K119" s="36"/>
      <c r="L119" s="36"/>
      <c r="M119" s="36"/>
      <c r="N119" s="37">
        <v>0.12154166666666667</v>
      </c>
      <c r="O119" s="41">
        <f t="shared" si="12"/>
        <v>0</v>
      </c>
      <c r="P119" s="49">
        <f t="shared" si="13"/>
        <v>0.12154166666666667</v>
      </c>
      <c r="Q119" s="49">
        <f t="shared" si="15"/>
        <v>0</v>
      </c>
      <c r="R119" s="5">
        <v>11.6</v>
      </c>
      <c r="S119" s="41">
        <f t="shared" si="10"/>
        <v>0</v>
      </c>
      <c r="T119" s="65">
        <v>1.43</v>
      </c>
      <c r="U119" s="41">
        <f t="shared" si="19"/>
        <v>0</v>
      </c>
      <c r="V119" s="5"/>
      <c r="W119" s="5"/>
      <c r="X119" s="49">
        <f t="shared" si="18"/>
        <v>1.43</v>
      </c>
      <c r="Y119" s="49">
        <f t="shared" si="20"/>
        <v>0</v>
      </c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42">
        <v>0.18127298</v>
      </c>
      <c r="AM119" s="41">
        <f t="shared" si="16"/>
        <v>0</v>
      </c>
      <c r="AN119" s="49">
        <f t="shared" si="14"/>
        <v>0.18127298</v>
      </c>
      <c r="AO119" s="49">
        <f t="shared" si="17"/>
        <v>0</v>
      </c>
      <c r="AP119" s="5"/>
      <c r="AQ119" s="5"/>
      <c r="AR119" s="5"/>
      <c r="AS119" s="5"/>
      <c r="AT119" s="5"/>
      <c r="AU119" s="5"/>
      <c r="AV119" s="44">
        <f t="shared" si="7"/>
        <v>7.8863379423787237</v>
      </c>
    </row>
    <row r="120" spans="1:48" x14ac:dyDescent="0.4">
      <c r="A120" s="5">
        <f t="shared" si="9"/>
        <v>1368</v>
      </c>
      <c r="B120" s="5"/>
      <c r="C120" s="5"/>
      <c r="D120" s="52">
        <v>1.56</v>
      </c>
      <c r="E120" s="41">
        <f t="shared" si="11"/>
        <v>0</v>
      </c>
      <c r="F120" s="38">
        <v>1.077434456928839</v>
      </c>
      <c r="G120" s="41">
        <f t="shared" si="8"/>
        <v>0</v>
      </c>
      <c r="H120" s="56">
        <v>39.234116493055559</v>
      </c>
      <c r="I120" s="41">
        <f t="shared" si="6"/>
        <v>0</v>
      </c>
      <c r="J120" s="36"/>
      <c r="K120" s="36"/>
      <c r="L120" s="36"/>
      <c r="M120" s="36"/>
      <c r="N120" s="37">
        <v>0.12845833333333331</v>
      </c>
      <c r="O120" s="41">
        <f t="shared" si="12"/>
        <v>5.6907781967774795</v>
      </c>
      <c r="P120" s="49">
        <f t="shared" si="13"/>
        <v>0.12845833333333331</v>
      </c>
      <c r="Q120" s="49">
        <f t="shared" si="15"/>
        <v>5.6907781967774795</v>
      </c>
      <c r="R120" s="5">
        <v>11.6</v>
      </c>
      <c r="S120" s="41">
        <f t="shared" si="10"/>
        <v>0</v>
      </c>
      <c r="T120" s="65">
        <v>1.35</v>
      </c>
      <c r="U120" s="41">
        <f t="shared" si="19"/>
        <v>-5.5944055944055826</v>
      </c>
      <c r="V120" s="5"/>
      <c r="W120" s="5"/>
      <c r="X120" s="49">
        <f t="shared" si="18"/>
        <v>1.35</v>
      </c>
      <c r="Y120" s="49">
        <f t="shared" si="20"/>
        <v>-5.5944055944055826</v>
      </c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42">
        <v>0.18127298</v>
      </c>
      <c r="AM120" s="41">
        <f t="shared" si="16"/>
        <v>0</v>
      </c>
      <c r="AN120" s="49">
        <f t="shared" si="14"/>
        <v>0.18127298</v>
      </c>
      <c r="AO120" s="49">
        <f t="shared" si="17"/>
        <v>0</v>
      </c>
      <c r="AP120" s="5"/>
      <c r="AQ120" s="5"/>
      <c r="AR120" s="5"/>
      <c r="AS120" s="5"/>
      <c r="AT120" s="5"/>
      <c r="AU120" s="5"/>
      <c r="AV120" s="44">
        <f t="shared" si="7"/>
        <v>7.8758974661882482</v>
      </c>
    </row>
    <row r="121" spans="1:48" x14ac:dyDescent="0.4">
      <c r="A121" s="5">
        <f t="shared" si="9"/>
        <v>1369</v>
      </c>
      <c r="B121" s="5"/>
      <c r="C121" s="5"/>
      <c r="D121" s="52">
        <v>1.56</v>
      </c>
      <c r="E121" s="41">
        <f t="shared" si="11"/>
        <v>0</v>
      </c>
      <c r="F121" s="38">
        <v>1.077434456928839</v>
      </c>
      <c r="G121" s="41">
        <f t="shared" si="8"/>
        <v>0</v>
      </c>
      <c r="H121" s="56">
        <v>39.234116493055559</v>
      </c>
      <c r="I121" s="41">
        <f t="shared" si="6"/>
        <v>0</v>
      </c>
      <c r="J121" s="36"/>
      <c r="K121" s="36"/>
      <c r="L121" s="36"/>
      <c r="M121" s="36"/>
      <c r="N121" s="37">
        <v>0.12845833333333331</v>
      </c>
      <c r="O121" s="41">
        <f t="shared" si="12"/>
        <v>0</v>
      </c>
      <c r="P121" s="49">
        <f t="shared" si="13"/>
        <v>0.12845833333333331</v>
      </c>
      <c r="Q121" s="49">
        <f t="shared" si="15"/>
        <v>0</v>
      </c>
      <c r="R121" s="5">
        <v>11.6</v>
      </c>
      <c r="S121" s="41">
        <f t="shared" si="10"/>
        <v>0</v>
      </c>
      <c r="T121" s="65">
        <v>1.27</v>
      </c>
      <c r="U121" s="41">
        <f t="shared" si="19"/>
        <v>-5.9259259259259345</v>
      </c>
      <c r="V121" s="5"/>
      <c r="W121" s="5"/>
      <c r="X121" s="49">
        <f t="shared" si="18"/>
        <v>1.27</v>
      </c>
      <c r="Y121" s="49">
        <f t="shared" si="20"/>
        <v>-5.9259259259259345</v>
      </c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42">
        <v>0.18127298</v>
      </c>
      <c r="AM121" s="41">
        <f t="shared" si="16"/>
        <v>0</v>
      </c>
      <c r="AN121" s="49">
        <f t="shared" si="14"/>
        <v>0.18127298</v>
      </c>
      <c r="AO121" s="49">
        <f t="shared" si="17"/>
        <v>0</v>
      </c>
      <c r="AP121" s="5"/>
      <c r="AQ121" s="5"/>
      <c r="AR121" s="5"/>
      <c r="AS121" s="5"/>
      <c r="AT121" s="5"/>
      <c r="AU121" s="5"/>
      <c r="AV121" s="44">
        <f t="shared" si="7"/>
        <v>7.8644688947596766</v>
      </c>
    </row>
    <row r="122" spans="1:48" x14ac:dyDescent="0.4">
      <c r="A122" s="5">
        <f t="shared" si="9"/>
        <v>1370</v>
      </c>
      <c r="B122" s="5"/>
      <c r="C122" s="5"/>
      <c r="D122" s="52">
        <v>1.56</v>
      </c>
      <c r="E122" s="41">
        <f t="shared" si="11"/>
        <v>0</v>
      </c>
      <c r="F122" s="38">
        <v>1.077434456928839</v>
      </c>
      <c r="G122" s="41">
        <f t="shared" si="8"/>
        <v>0</v>
      </c>
      <c r="H122" s="56">
        <v>39.234116493055559</v>
      </c>
      <c r="I122" s="41">
        <f t="shared" si="6"/>
        <v>0</v>
      </c>
      <c r="J122" s="36"/>
      <c r="K122" s="36"/>
      <c r="L122" s="36"/>
      <c r="M122" s="36"/>
      <c r="N122" s="37">
        <v>0.12845833333333331</v>
      </c>
      <c r="O122" s="41">
        <f t="shared" si="12"/>
        <v>0</v>
      </c>
      <c r="P122" s="49">
        <f t="shared" si="13"/>
        <v>0.12845833333333331</v>
      </c>
      <c r="Q122" s="49">
        <f t="shared" si="15"/>
        <v>0</v>
      </c>
      <c r="R122" s="5">
        <v>11.6</v>
      </c>
      <c r="S122" s="41">
        <f t="shared" si="10"/>
        <v>0</v>
      </c>
      <c r="T122" s="65">
        <v>1.19</v>
      </c>
      <c r="U122" s="41">
        <f t="shared" si="19"/>
        <v>-6.2992125984252079</v>
      </c>
      <c r="V122" s="5"/>
      <c r="W122" s="5"/>
      <c r="X122" s="49">
        <f t="shared" si="18"/>
        <v>1.19</v>
      </c>
      <c r="Y122" s="49">
        <f t="shared" si="20"/>
        <v>-6.2992125984252079</v>
      </c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42">
        <v>0.18127298</v>
      </c>
      <c r="AM122" s="41">
        <f t="shared" si="16"/>
        <v>0</v>
      </c>
      <c r="AN122" s="49">
        <f t="shared" si="14"/>
        <v>0.18127298</v>
      </c>
      <c r="AO122" s="49">
        <f t="shared" si="17"/>
        <v>0</v>
      </c>
      <c r="AP122" s="5"/>
      <c r="AQ122" s="5"/>
      <c r="AR122" s="5"/>
      <c r="AS122" s="5"/>
      <c r="AT122" s="5"/>
      <c r="AU122" s="5"/>
      <c r="AV122" s="44">
        <f t="shared" si="7"/>
        <v>7.853040323331105</v>
      </c>
    </row>
    <row r="123" spans="1:48" x14ac:dyDescent="0.4">
      <c r="A123" s="5">
        <f t="shared" si="9"/>
        <v>1371</v>
      </c>
      <c r="B123" s="47">
        <f>0.39516*4</f>
        <v>1.58064</v>
      </c>
      <c r="C123" s="47"/>
      <c r="D123" s="52">
        <v>1.5</v>
      </c>
      <c r="E123" s="41">
        <f t="shared" si="11"/>
        <v>-3.8461538461538547</v>
      </c>
      <c r="F123" s="38">
        <v>1.077434456928839</v>
      </c>
      <c r="G123" s="41">
        <f t="shared" si="8"/>
        <v>0</v>
      </c>
      <c r="H123" s="56">
        <v>39.234116493055559</v>
      </c>
      <c r="I123" s="41">
        <f t="shared" si="6"/>
        <v>0</v>
      </c>
      <c r="J123" s="36"/>
      <c r="K123" s="36"/>
      <c r="L123" s="36"/>
      <c r="M123" s="36"/>
      <c r="N123" s="37">
        <v>0.12845833333333331</v>
      </c>
      <c r="O123" s="41">
        <f t="shared" si="12"/>
        <v>0</v>
      </c>
      <c r="P123" s="49">
        <f t="shared" si="13"/>
        <v>0.12845833333333331</v>
      </c>
      <c r="Q123" s="49">
        <f t="shared" si="15"/>
        <v>0</v>
      </c>
      <c r="R123" s="5">
        <v>11.6</v>
      </c>
      <c r="S123" s="41">
        <f t="shared" si="10"/>
        <v>0</v>
      </c>
      <c r="T123" s="65">
        <v>1.19</v>
      </c>
      <c r="U123" s="41">
        <f t="shared" si="19"/>
        <v>0</v>
      </c>
      <c r="V123" s="5"/>
      <c r="W123" s="5"/>
      <c r="X123" s="49">
        <f t="shared" si="18"/>
        <v>1.19</v>
      </c>
      <c r="Y123" s="49">
        <f t="shared" si="20"/>
        <v>0</v>
      </c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42">
        <v>0.18127298</v>
      </c>
      <c r="AM123" s="41">
        <f t="shared" si="16"/>
        <v>0</v>
      </c>
      <c r="AN123" s="49">
        <f t="shared" si="14"/>
        <v>0.18127298</v>
      </c>
      <c r="AO123" s="49">
        <f t="shared" si="17"/>
        <v>0</v>
      </c>
      <c r="AP123" s="5"/>
      <c r="AQ123" s="5"/>
      <c r="AR123" s="5"/>
      <c r="AS123" s="5"/>
      <c r="AT123" s="5"/>
      <c r="AU123" s="5"/>
      <c r="AV123" s="44">
        <f t="shared" si="7"/>
        <v>7.0614902829147166</v>
      </c>
    </row>
    <row r="124" spans="1:48" x14ac:dyDescent="0.4">
      <c r="A124" s="5">
        <f t="shared" si="9"/>
        <v>1372</v>
      </c>
      <c r="B124" s="47">
        <f>0.39516*4</f>
        <v>1.58064</v>
      </c>
      <c r="C124" s="41">
        <f t="shared" ref="C124:C187" si="21">100*(B124/B123-1)</f>
        <v>0</v>
      </c>
      <c r="D124" s="52">
        <v>1.5</v>
      </c>
      <c r="E124" s="41">
        <f t="shared" si="11"/>
        <v>0</v>
      </c>
      <c r="F124" s="38">
        <v>1.077434456928839</v>
      </c>
      <c r="G124" s="41">
        <f t="shared" si="8"/>
        <v>0</v>
      </c>
      <c r="H124" s="56">
        <v>39.5173953125</v>
      </c>
      <c r="I124" s="41">
        <f t="shared" si="6"/>
        <v>0.72202166064980755</v>
      </c>
      <c r="J124" s="36"/>
      <c r="K124" s="36"/>
      <c r="L124" s="36"/>
      <c r="M124" s="36"/>
      <c r="N124" s="37">
        <v>0.12845833333333331</v>
      </c>
      <c r="O124" s="41">
        <f t="shared" si="12"/>
        <v>0</v>
      </c>
      <c r="P124" s="49">
        <f t="shared" si="13"/>
        <v>0.12845833333333331</v>
      </c>
      <c r="Q124" s="49">
        <f t="shared" si="15"/>
        <v>0</v>
      </c>
      <c r="R124" s="5">
        <v>11.6</v>
      </c>
      <c r="S124" s="41">
        <f t="shared" si="10"/>
        <v>0</v>
      </c>
      <c r="T124" s="65">
        <v>1.19</v>
      </c>
      <c r="U124" s="41">
        <f t="shared" si="19"/>
        <v>0</v>
      </c>
      <c r="V124" s="5"/>
      <c r="W124" s="5"/>
      <c r="X124" s="49">
        <f t="shared" si="18"/>
        <v>1.19</v>
      </c>
      <c r="Y124" s="49">
        <f t="shared" si="20"/>
        <v>0</v>
      </c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42">
        <v>0.18127298</v>
      </c>
      <c r="AM124" s="41">
        <f t="shared" si="16"/>
        <v>0</v>
      </c>
      <c r="AN124" s="49">
        <f t="shared" si="14"/>
        <v>0.18127298</v>
      </c>
      <c r="AO124" s="49">
        <f t="shared" si="17"/>
        <v>0</v>
      </c>
      <c r="AP124" s="5"/>
      <c r="AQ124" s="5"/>
      <c r="AR124" s="5"/>
      <c r="AS124" s="5"/>
      <c r="AT124" s="5"/>
      <c r="AU124" s="5"/>
      <c r="AV124" s="44">
        <f t="shared" si="7"/>
        <v>7.0969001353452716</v>
      </c>
    </row>
    <row r="125" spans="1:48" x14ac:dyDescent="0.4">
      <c r="A125" s="5">
        <f t="shared" si="9"/>
        <v>1373</v>
      </c>
      <c r="B125" s="47">
        <f>0.39516*4</f>
        <v>1.58064</v>
      </c>
      <c r="C125" s="41">
        <f t="shared" si="21"/>
        <v>0</v>
      </c>
      <c r="D125" s="52">
        <v>1.5</v>
      </c>
      <c r="E125" s="41">
        <f t="shared" si="11"/>
        <v>0</v>
      </c>
      <c r="F125" s="38">
        <v>1.077434456928839</v>
      </c>
      <c r="G125" s="41">
        <f t="shared" si="8"/>
        <v>0</v>
      </c>
      <c r="H125" s="56">
        <v>39.5173953125</v>
      </c>
      <c r="I125" s="41">
        <f t="shared" si="6"/>
        <v>0</v>
      </c>
      <c r="J125" s="36"/>
      <c r="K125" s="36"/>
      <c r="L125" s="36"/>
      <c r="M125" s="36"/>
      <c r="N125" s="37">
        <v>0.12845833333333331</v>
      </c>
      <c r="O125" s="41">
        <f t="shared" si="12"/>
        <v>0</v>
      </c>
      <c r="P125" s="49">
        <f t="shared" si="13"/>
        <v>0.12845833333333331</v>
      </c>
      <c r="Q125" s="49">
        <f t="shared" si="15"/>
        <v>0</v>
      </c>
      <c r="R125" s="5">
        <v>11.6</v>
      </c>
      <c r="S125" s="41">
        <f t="shared" si="10"/>
        <v>0</v>
      </c>
      <c r="T125" s="65">
        <v>1.1100000000000001</v>
      </c>
      <c r="U125" s="41">
        <f t="shared" si="19"/>
        <v>-6.7226890756302389</v>
      </c>
      <c r="V125" s="5"/>
      <c r="W125" s="5"/>
      <c r="X125" s="49">
        <f t="shared" si="18"/>
        <v>1.1100000000000001</v>
      </c>
      <c r="Y125" s="49">
        <f t="shared" si="20"/>
        <v>-6.7226890756302389</v>
      </c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42">
        <v>0.18127298</v>
      </c>
      <c r="AM125" s="41">
        <f t="shared" si="16"/>
        <v>0</v>
      </c>
      <c r="AN125" s="49">
        <f t="shared" si="14"/>
        <v>0.18127298</v>
      </c>
      <c r="AO125" s="49">
        <f t="shared" si="17"/>
        <v>0</v>
      </c>
      <c r="AP125" s="5"/>
      <c r="AQ125" s="5"/>
      <c r="AR125" s="5"/>
      <c r="AS125" s="5"/>
      <c r="AT125" s="5"/>
      <c r="AU125" s="5"/>
      <c r="AV125" s="44">
        <f t="shared" si="7"/>
        <v>7.0869001353452719</v>
      </c>
    </row>
    <row r="126" spans="1:48" x14ac:dyDescent="0.4">
      <c r="A126" s="5">
        <f t="shared" si="9"/>
        <v>1374</v>
      </c>
      <c r="B126" s="47">
        <f>0.39516*4</f>
        <v>1.58064</v>
      </c>
      <c r="C126" s="41">
        <f t="shared" si="21"/>
        <v>0</v>
      </c>
      <c r="D126" s="52">
        <v>1.5</v>
      </c>
      <c r="E126" s="41">
        <f t="shared" si="11"/>
        <v>0</v>
      </c>
      <c r="F126" s="38">
        <v>1.077434456928839</v>
      </c>
      <c r="G126" s="41">
        <f t="shared" si="8"/>
        <v>0</v>
      </c>
      <c r="H126" s="56">
        <v>39.5173953125</v>
      </c>
      <c r="I126" s="41">
        <f t="shared" si="6"/>
        <v>0</v>
      </c>
      <c r="J126" s="36"/>
      <c r="K126" s="36"/>
      <c r="L126" s="36"/>
      <c r="M126" s="36"/>
      <c r="N126" s="37">
        <v>0.12845833333333331</v>
      </c>
      <c r="O126" s="41">
        <f t="shared" si="12"/>
        <v>0</v>
      </c>
      <c r="P126" s="49">
        <f t="shared" si="13"/>
        <v>0.12845833333333331</v>
      </c>
      <c r="Q126" s="49">
        <f t="shared" si="15"/>
        <v>0</v>
      </c>
      <c r="R126" s="5">
        <v>11.6</v>
      </c>
      <c r="S126" s="41">
        <f t="shared" si="10"/>
        <v>0</v>
      </c>
      <c r="T126" s="65">
        <v>1.1100000000000001</v>
      </c>
      <c r="U126" s="41">
        <f t="shared" si="19"/>
        <v>0</v>
      </c>
      <c r="V126" s="5"/>
      <c r="W126" s="5"/>
      <c r="X126" s="49">
        <f t="shared" si="18"/>
        <v>1.1100000000000001</v>
      </c>
      <c r="Y126" s="49">
        <f t="shared" si="20"/>
        <v>0</v>
      </c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42">
        <v>0.18127298</v>
      </c>
      <c r="AM126" s="41">
        <f t="shared" si="16"/>
        <v>0</v>
      </c>
      <c r="AN126" s="49">
        <f t="shared" si="14"/>
        <v>0.18127298</v>
      </c>
      <c r="AO126" s="49">
        <f t="shared" si="17"/>
        <v>0</v>
      </c>
      <c r="AP126" s="5"/>
      <c r="AQ126" s="5"/>
      <c r="AR126" s="5"/>
      <c r="AS126" s="5"/>
      <c r="AT126" s="5"/>
      <c r="AU126" s="5"/>
      <c r="AV126" s="44">
        <f t="shared" si="7"/>
        <v>7.0869001353452719</v>
      </c>
    </row>
    <row r="127" spans="1:48" x14ac:dyDescent="0.4">
      <c r="A127" s="5">
        <f t="shared" si="9"/>
        <v>1375</v>
      </c>
      <c r="B127" s="47">
        <f>0.39516*4</f>
        <v>1.58064</v>
      </c>
      <c r="C127" s="41">
        <f t="shared" si="21"/>
        <v>0</v>
      </c>
      <c r="D127" s="52">
        <v>1.5</v>
      </c>
      <c r="E127" s="41">
        <f t="shared" si="11"/>
        <v>0</v>
      </c>
      <c r="F127" s="38">
        <v>1.077434456928839</v>
      </c>
      <c r="G127" s="41">
        <f t="shared" si="8"/>
        <v>0</v>
      </c>
      <c r="H127" s="56">
        <v>39.5173953125</v>
      </c>
      <c r="I127" s="41">
        <f t="shared" si="6"/>
        <v>0</v>
      </c>
      <c r="J127" s="36"/>
      <c r="K127" s="36"/>
      <c r="L127" s="36"/>
      <c r="M127" s="36"/>
      <c r="N127" s="37">
        <v>0.12845833333333331</v>
      </c>
      <c r="O127" s="41">
        <f t="shared" si="12"/>
        <v>0</v>
      </c>
      <c r="P127" s="49">
        <f t="shared" si="13"/>
        <v>0.12845833333333331</v>
      </c>
      <c r="Q127" s="49">
        <f t="shared" si="15"/>
        <v>0</v>
      </c>
      <c r="R127" s="5">
        <v>11.6</v>
      </c>
      <c r="S127" s="41">
        <f t="shared" si="10"/>
        <v>0</v>
      </c>
      <c r="T127" s="65">
        <v>1.1100000000000001</v>
      </c>
      <c r="U127" s="41">
        <f t="shared" si="19"/>
        <v>0</v>
      </c>
      <c r="V127" s="5"/>
      <c r="W127" s="5"/>
      <c r="X127" s="49">
        <f t="shared" si="18"/>
        <v>1.1100000000000001</v>
      </c>
      <c r="Y127" s="49">
        <f t="shared" si="20"/>
        <v>0</v>
      </c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42">
        <v>0.18127298</v>
      </c>
      <c r="AM127" s="41">
        <f t="shared" si="16"/>
        <v>0</v>
      </c>
      <c r="AN127" s="49">
        <f t="shared" si="14"/>
        <v>0.18127298</v>
      </c>
      <c r="AO127" s="49">
        <f t="shared" si="17"/>
        <v>0</v>
      </c>
      <c r="AP127" s="5"/>
      <c r="AQ127" s="5"/>
      <c r="AR127" s="5"/>
      <c r="AS127" s="5"/>
      <c r="AT127" s="5"/>
      <c r="AU127" s="5"/>
      <c r="AV127" s="44">
        <f t="shared" si="7"/>
        <v>7.0869001353452719</v>
      </c>
    </row>
    <row r="128" spans="1:48" x14ac:dyDescent="0.4">
      <c r="A128" s="5">
        <f t="shared" si="9"/>
        <v>1376</v>
      </c>
      <c r="B128" s="47">
        <f>0.35923*4</f>
        <v>1.43692</v>
      </c>
      <c r="C128" s="41">
        <f t="shared" si="21"/>
        <v>-9.0925194857779168</v>
      </c>
      <c r="D128" s="52">
        <v>1.5</v>
      </c>
      <c r="E128" s="41">
        <f t="shared" si="11"/>
        <v>0</v>
      </c>
      <c r="F128" s="38">
        <v>1.077434456928839</v>
      </c>
      <c r="G128" s="41">
        <f t="shared" si="8"/>
        <v>0</v>
      </c>
      <c r="H128" s="56">
        <v>39.5173953125</v>
      </c>
      <c r="I128" s="41">
        <f t="shared" si="6"/>
        <v>0</v>
      </c>
      <c r="J128" s="36"/>
      <c r="K128" s="36"/>
      <c r="L128" s="36"/>
      <c r="M128" s="36"/>
      <c r="N128" s="37">
        <v>0.12845833333333331</v>
      </c>
      <c r="O128" s="41">
        <f t="shared" si="12"/>
        <v>0</v>
      </c>
      <c r="P128" s="49">
        <f t="shared" si="13"/>
        <v>0.12845833333333331</v>
      </c>
      <c r="Q128" s="49">
        <f t="shared" si="15"/>
        <v>0</v>
      </c>
      <c r="R128" s="5">
        <v>11.6</v>
      </c>
      <c r="S128" s="41">
        <f t="shared" si="10"/>
        <v>0</v>
      </c>
      <c r="T128" s="65">
        <v>1.1100000000000001</v>
      </c>
      <c r="U128" s="41">
        <f t="shared" si="19"/>
        <v>0</v>
      </c>
      <c r="V128" s="5"/>
      <c r="W128" s="5"/>
      <c r="X128" s="49">
        <f t="shared" si="18"/>
        <v>1.1100000000000001</v>
      </c>
      <c r="Y128" s="49">
        <f t="shared" si="20"/>
        <v>0</v>
      </c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42">
        <v>0.18127298</v>
      </c>
      <c r="AM128" s="41">
        <f t="shared" si="16"/>
        <v>0</v>
      </c>
      <c r="AN128" s="49">
        <f t="shared" si="14"/>
        <v>0.18127298</v>
      </c>
      <c r="AO128" s="49">
        <f t="shared" si="17"/>
        <v>0</v>
      </c>
      <c r="AP128" s="5"/>
      <c r="AQ128" s="5"/>
      <c r="AR128" s="5"/>
      <c r="AS128" s="5"/>
      <c r="AT128" s="5"/>
      <c r="AU128" s="5"/>
      <c r="AV128" s="44">
        <f t="shared" si="7"/>
        <v>7.0689351353452725</v>
      </c>
    </row>
    <row r="129" spans="1:48" x14ac:dyDescent="0.4">
      <c r="A129" s="5">
        <f t="shared" si="9"/>
        <v>1377</v>
      </c>
      <c r="B129" s="47">
        <f t="shared" ref="B129:B140" si="22">0.34361*4</f>
        <v>1.3744400000000001</v>
      </c>
      <c r="C129" s="41">
        <f t="shared" si="21"/>
        <v>-4.3481891824179382</v>
      </c>
      <c r="D129" s="52">
        <v>1.5</v>
      </c>
      <c r="E129" s="41">
        <f t="shared" si="11"/>
        <v>0</v>
      </c>
      <c r="F129" s="38">
        <v>1.077434456928839</v>
      </c>
      <c r="G129" s="41">
        <f t="shared" si="8"/>
        <v>0</v>
      </c>
      <c r="H129" s="56">
        <v>39.5173953125</v>
      </c>
      <c r="I129" s="41">
        <f t="shared" si="6"/>
        <v>0</v>
      </c>
      <c r="J129" s="36"/>
      <c r="K129" s="36"/>
      <c r="L129" s="36"/>
      <c r="M129" s="36"/>
      <c r="N129" s="37">
        <v>0.12845833333333331</v>
      </c>
      <c r="O129" s="41">
        <f t="shared" si="12"/>
        <v>0</v>
      </c>
      <c r="P129" s="49">
        <f t="shared" si="13"/>
        <v>0.12845833333333331</v>
      </c>
      <c r="Q129" s="49">
        <f t="shared" si="15"/>
        <v>0</v>
      </c>
      <c r="R129" s="5">
        <v>11.6</v>
      </c>
      <c r="S129" s="41">
        <f t="shared" si="10"/>
        <v>0</v>
      </c>
      <c r="T129" s="65">
        <v>1.1100000000000001</v>
      </c>
      <c r="U129" s="41">
        <f t="shared" si="19"/>
        <v>0</v>
      </c>
      <c r="V129" s="5"/>
      <c r="W129" s="5"/>
      <c r="X129" s="49">
        <f t="shared" si="18"/>
        <v>1.1100000000000001</v>
      </c>
      <c r="Y129" s="49">
        <f t="shared" si="20"/>
        <v>0</v>
      </c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42">
        <v>0.18127298</v>
      </c>
      <c r="AM129" s="41">
        <f t="shared" si="16"/>
        <v>0</v>
      </c>
      <c r="AN129" s="49">
        <f t="shared" si="14"/>
        <v>0.18127298</v>
      </c>
      <c r="AO129" s="49">
        <f t="shared" si="17"/>
        <v>0</v>
      </c>
      <c r="AP129" s="5"/>
      <c r="AQ129" s="5"/>
      <c r="AR129" s="5"/>
      <c r="AS129" s="5"/>
      <c r="AT129" s="5"/>
      <c r="AU129" s="5"/>
      <c r="AV129" s="44">
        <f t="shared" si="7"/>
        <v>7.0611251353452724</v>
      </c>
    </row>
    <row r="130" spans="1:48" x14ac:dyDescent="0.4">
      <c r="A130" s="5">
        <f t="shared" si="9"/>
        <v>1378</v>
      </c>
      <c r="B130" s="47">
        <f t="shared" si="22"/>
        <v>1.3744400000000001</v>
      </c>
      <c r="C130" s="41">
        <f t="shared" si="21"/>
        <v>0</v>
      </c>
      <c r="D130" s="52">
        <v>1.5</v>
      </c>
      <c r="E130" s="41">
        <f t="shared" si="11"/>
        <v>0</v>
      </c>
      <c r="F130" s="38">
        <v>1.077434456928839</v>
      </c>
      <c r="G130" s="41">
        <f t="shared" si="8"/>
        <v>0</v>
      </c>
      <c r="H130" s="56">
        <v>39.5173953125</v>
      </c>
      <c r="I130" s="41">
        <f t="shared" si="6"/>
        <v>0</v>
      </c>
      <c r="J130" s="36"/>
      <c r="K130" s="36"/>
      <c r="L130" s="36"/>
      <c r="M130" s="36"/>
      <c r="N130" s="37">
        <v>0.12845833333333331</v>
      </c>
      <c r="O130" s="41">
        <f t="shared" si="12"/>
        <v>0</v>
      </c>
      <c r="P130" s="49">
        <f t="shared" si="13"/>
        <v>0.12845833333333331</v>
      </c>
      <c r="Q130" s="49">
        <f t="shared" si="15"/>
        <v>0</v>
      </c>
      <c r="R130" s="5">
        <v>11.6</v>
      </c>
      <c r="S130" s="41">
        <f t="shared" si="10"/>
        <v>0</v>
      </c>
      <c r="T130" s="65">
        <v>1.1100000000000001</v>
      </c>
      <c r="U130" s="41">
        <f t="shared" si="19"/>
        <v>0</v>
      </c>
      <c r="V130" s="5"/>
      <c r="W130" s="5"/>
      <c r="X130" s="49">
        <f t="shared" si="18"/>
        <v>1.1100000000000001</v>
      </c>
      <c r="Y130" s="49">
        <f t="shared" si="20"/>
        <v>0</v>
      </c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42">
        <v>0.18127298</v>
      </c>
      <c r="AM130" s="41">
        <f t="shared" si="16"/>
        <v>0</v>
      </c>
      <c r="AN130" s="49">
        <f t="shared" si="14"/>
        <v>0.18127298</v>
      </c>
      <c r="AO130" s="49">
        <f t="shared" si="17"/>
        <v>0</v>
      </c>
      <c r="AP130" s="5"/>
      <c r="AQ130" s="5"/>
      <c r="AR130" s="5"/>
      <c r="AS130" s="5"/>
      <c r="AT130" s="5"/>
      <c r="AU130" s="5"/>
      <c r="AV130" s="44">
        <f t="shared" si="7"/>
        <v>7.0611251353452724</v>
      </c>
    </row>
    <row r="131" spans="1:48" x14ac:dyDescent="0.4">
      <c r="A131" s="5">
        <f t="shared" si="9"/>
        <v>1379</v>
      </c>
      <c r="B131" s="47">
        <f t="shared" si="22"/>
        <v>1.3744400000000001</v>
      </c>
      <c r="C131" s="41">
        <f t="shared" si="21"/>
        <v>0</v>
      </c>
      <c r="D131" s="52">
        <v>1.5</v>
      </c>
      <c r="E131" s="41">
        <f t="shared" si="11"/>
        <v>0</v>
      </c>
      <c r="F131" s="38">
        <v>1.077434456928839</v>
      </c>
      <c r="G131" s="41">
        <f t="shared" si="8"/>
        <v>0</v>
      </c>
      <c r="H131" s="56">
        <v>40.225592361111111</v>
      </c>
      <c r="I131" s="41">
        <f t="shared" si="6"/>
        <v>1.7921146953405076</v>
      </c>
      <c r="J131" s="36"/>
      <c r="K131" s="36"/>
      <c r="L131" s="36"/>
      <c r="M131" s="36"/>
      <c r="N131" s="37">
        <v>0.12845833333333331</v>
      </c>
      <c r="O131" s="41">
        <f t="shared" si="12"/>
        <v>0</v>
      </c>
      <c r="P131" s="49">
        <f t="shared" si="13"/>
        <v>0.12845833333333331</v>
      </c>
      <c r="Q131" s="49">
        <f t="shared" si="15"/>
        <v>0</v>
      </c>
      <c r="R131" s="5">
        <v>11.6</v>
      </c>
      <c r="S131" s="41">
        <f t="shared" si="10"/>
        <v>0</v>
      </c>
      <c r="T131" s="65">
        <v>1.1100000000000001</v>
      </c>
      <c r="U131" s="41">
        <f t="shared" si="19"/>
        <v>0</v>
      </c>
      <c r="V131" s="5"/>
      <c r="W131" s="5"/>
      <c r="X131" s="49">
        <f t="shared" si="18"/>
        <v>1.1100000000000001</v>
      </c>
      <c r="Y131" s="49">
        <f t="shared" si="20"/>
        <v>0</v>
      </c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42">
        <v>0.18127298</v>
      </c>
      <c r="AM131" s="41">
        <f t="shared" si="16"/>
        <v>0</v>
      </c>
      <c r="AN131" s="49">
        <f t="shared" si="14"/>
        <v>0.18127298</v>
      </c>
      <c r="AO131" s="49">
        <f t="shared" si="17"/>
        <v>0</v>
      </c>
      <c r="AP131" s="5"/>
      <c r="AQ131" s="5"/>
      <c r="AR131" s="5"/>
      <c r="AS131" s="5"/>
      <c r="AT131" s="5"/>
      <c r="AU131" s="5"/>
      <c r="AV131" s="44">
        <f t="shared" si="7"/>
        <v>7.1496497664216614</v>
      </c>
    </row>
    <row r="132" spans="1:48" x14ac:dyDescent="0.4">
      <c r="A132" s="5">
        <f t="shared" si="9"/>
        <v>1380</v>
      </c>
      <c r="B132" s="47">
        <f t="shared" si="22"/>
        <v>1.3744400000000001</v>
      </c>
      <c r="C132" s="41">
        <f t="shared" si="21"/>
        <v>0</v>
      </c>
      <c r="D132" s="52">
        <v>1.5</v>
      </c>
      <c r="E132" s="41">
        <f t="shared" si="11"/>
        <v>0</v>
      </c>
      <c r="F132" s="38">
        <v>1.077434456928839</v>
      </c>
      <c r="G132" s="41">
        <f t="shared" si="8"/>
        <v>0</v>
      </c>
      <c r="H132" s="56">
        <v>40.225592361111111</v>
      </c>
      <c r="I132" s="41">
        <f t="shared" si="6"/>
        <v>0</v>
      </c>
      <c r="J132" s="36"/>
      <c r="K132" s="36"/>
      <c r="L132" s="36"/>
      <c r="M132" s="36"/>
      <c r="N132" s="37">
        <v>0.12845833333333331</v>
      </c>
      <c r="O132" s="41">
        <f t="shared" si="12"/>
        <v>0</v>
      </c>
      <c r="P132" s="49">
        <f t="shared" si="13"/>
        <v>0.12845833333333331</v>
      </c>
      <c r="Q132" s="49">
        <f t="shared" si="15"/>
        <v>0</v>
      </c>
      <c r="R132" s="5">
        <v>10.6</v>
      </c>
      <c r="S132" s="41">
        <f t="shared" si="10"/>
        <v>-8.6206896551724093</v>
      </c>
      <c r="T132" s="65">
        <v>1.01</v>
      </c>
      <c r="U132" s="41">
        <f t="shared" si="19"/>
        <v>-9.0090090090090165</v>
      </c>
      <c r="V132" s="5"/>
      <c r="W132" s="5"/>
      <c r="X132" s="49">
        <f t="shared" si="18"/>
        <v>1.01</v>
      </c>
      <c r="Y132" s="49">
        <f t="shared" si="20"/>
        <v>-9.0090090090090165</v>
      </c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42">
        <v>0.18127298</v>
      </c>
      <c r="AM132" s="41">
        <f t="shared" si="16"/>
        <v>0</v>
      </c>
      <c r="AN132" s="49">
        <f t="shared" si="14"/>
        <v>0.18127298</v>
      </c>
      <c r="AO132" s="49">
        <f t="shared" si="17"/>
        <v>0</v>
      </c>
      <c r="AP132" s="5"/>
      <c r="AQ132" s="5"/>
      <c r="AR132" s="5"/>
      <c r="AS132" s="5"/>
      <c r="AT132" s="5"/>
      <c r="AU132" s="5"/>
      <c r="AV132" s="44">
        <f t="shared" si="7"/>
        <v>7.0121497664216612</v>
      </c>
    </row>
    <row r="133" spans="1:48" x14ac:dyDescent="0.4">
      <c r="A133" s="5">
        <f t="shared" si="9"/>
        <v>1381</v>
      </c>
      <c r="B133" s="47">
        <f t="shared" si="22"/>
        <v>1.3744400000000001</v>
      </c>
      <c r="C133" s="41">
        <f t="shared" si="21"/>
        <v>0</v>
      </c>
      <c r="D133" s="52">
        <v>1.2</v>
      </c>
      <c r="E133" s="41">
        <f t="shared" si="11"/>
        <v>-20.000000000000007</v>
      </c>
      <c r="F133" s="38">
        <v>1.077434456928839</v>
      </c>
      <c r="G133" s="41">
        <f t="shared" si="8"/>
        <v>0</v>
      </c>
      <c r="H133" s="56">
        <v>39.375755902777776</v>
      </c>
      <c r="I133" s="41">
        <f t="shared" si="6"/>
        <v>-2.1126760563380365</v>
      </c>
      <c r="J133" s="36"/>
      <c r="K133" s="36"/>
      <c r="L133" s="36"/>
      <c r="M133" s="36"/>
      <c r="N133" s="37">
        <v>0.12845833333333331</v>
      </c>
      <c r="O133" s="41">
        <f t="shared" si="12"/>
        <v>0</v>
      </c>
      <c r="P133" s="49">
        <f t="shared" si="13"/>
        <v>0.12845833333333331</v>
      </c>
      <c r="Q133" s="49">
        <f t="shared" si="15"/>
        <v>0</v>
      </c>
      <c r="R133" s="5">
        <v>10.6</v>
      </c>
      <c r="S133" s="41">
        <f t="shared" si="10"/>
        <v>0</v>
      </c>
      <c r="T133" s="65">
        <v>1.01</v>
      </c>
      <c r="U133" s="41">
        <f t="shared" si="19"/>
        <v>0</v>
      </c>
      <c r="V133" s="5"/>
      <c r="W133" s="5"/>
      <c r="X133" s="49">
        <f t="shared" si="18"/>
        <v>1.01</v>
      </c>
      <c r="Y133" s="49">
        <f t="shared" si="20"/>
        <v>0</v>
      </c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42">
        <v>0.18127298</v>
      </c>
      <c r="AM133" s="41">
        <f t="shared" si="16"/>
        <v>0</v>
      </c>
      <c r="AN133" s="49">
        <f t="shared" si="14"/>
        <v>0.18127298</v>
      </c>
      <c r="AO133" s="49">
        <f t="shared" si="17"/>
        <v>0</v>
      </c>
      <c r="AP133" s="5"/>
      <c r="AQ133" s="5"/>
      <c r="AR133" s="5"/>
      <c r="AS133" s="5"/>
      <c r="AT133" s="5"/>
      <c r="AU133" s="5"/>
      <c r="AV133" s="44">
        <f t="shared" si="7"/>
        <v>6.8684202091299937</v>
      </c>
    </row>
    <row r="134" spans="1:48" x14ac:dyDescent="0.4">
      <c r="A134" s="5">
        <f t="shared" si="9"/>
        <v>1382</v>
      </c>
      <c r="B134" s="47">
        <f t="shared" si="22"/>
        <v>1.3744400000000001</v>
      </c>
      <c r="C134" s="41">
        <f t="shared" si="21"/>
        <v>0</v>
      </c>
      <c r="D134" s="52">
        <v>1.2</v>
      </c>
      <c r="E134" s="41">
        <f t="shared" si="11"/>
        <v>0</v>
      </c>
      <c r="F134" s="38">
        <v>1.077434456928839</v>
      </c>
      <c r="G134" s="41">
        <f t="shared" si="8"/>
        <v>0</v>
      </c>
      <c r="H134" s="56">
        <v>39.375755902777776</v>
      </c>
      <c r="I134" s="41">
        <f t="shared" si="6"/>
        <v>0</v>
      </c>
      <c r="J134" s="36"/>
      <c r="K134" s="36"/>
      <c r="L134" s="36"/>
      <c r="M134" s="36"/>
      <c r="N134" s="37">
        <v>0.12845833333333331</v>
      </c>
      <c r="O134" s="41">
        <f t="shared" si="12"/>
        <v>0</v>
      </c>
      <c r="P134" s="49">
        <f t="shared" si="13"/>
        <v>0.12845833333333331</v>
      </c>
      <c r="Q134" s="49">
        <f t="shared" si="15"/>
        <v>0</v>
      </c>
      <c r="R134" s="5">
        <v>10.6</v>
      </c>
      <c r="S134" s="41">
        <f t="shared" si="10"/>
        <v>0</v>
      </c>
      <c r="T134" s="65">
        <v>1.01</v>
      </c>
      <c r="U134" s="41">
        <f t="shared" si="19"/>
        <v>0</v>
      </c>
      <c r="V134" s="5"/>
      <c r="W134" s="5"/>
      <c r="X134" s="49">
        <f t="shared" si="18"/>
        <v>1.01</v>
      </c>
      <c r="Y134" s="49">
        <f t="shared" si="20"/>
        <v>0</v>
      </c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42">
        <v>0.18127298</v>
      </c>
      <c r="AM134" s="41">
        <f t="shared" si="16"/>
        <v>0</v>
      </c>
      <c r="AN134" s="49">
        <f t="shared" si="14"/>
        <v>0.18127298</v>
      </c>
      <c r="AO134" s="49">
        <f t="shared" si="17"/>
        <v>0</v>
      </c>
      <c r="AP134" s="5"/>
      <c r="AQ134" s="5"/>
      <c r="AR134" s="5"/>
      <c r="AS134" s="5"/>
      <c r="AT134" s="5"/>
      <c r="AU134" s="5"/>
      <c r="AV134" s="44">
        <f t="shared" si="7"/>
        <v>6.8684202091299937</v>
      </c>
    </row>
    <row r="135" spans="1:48" x14ac:dyDescent="0.4">
      <c r="A135" s="5">
        <f t="shared" si="9"/>
        <v>1383</v>
      </c>
      <c r="B135" s="47">
        <f t="shared" si="22"/>
        <v>1.3744400000000001</v>
      </c>
      <c r="C135" s="41">
        <f t="shared" si="21"/>
        <v>0</v>
      </c>
      <c r="D135" s="52">
        <v>1.2</v>
      </c>
      <c r="E135" s="41">
        <f t="shared" si="11"/>
        <v>0</v>
      </c>
      <c r="F135" s="38">
        <v>1.077434456928839</v>
      </c>
      <c r="G135" s="41">
        <f t="shared" si="8"/>
        <v>0</v>
      </c>
      <c r="H135" s="56">
        <v>39.5173953125</v>
      </c>
      <c r="I135" s="41">
        <f t="shared" si="6"/>
        <v>0.3597122302158251</v>
      </c>
      <c r="J135" s="36"/>
      <c r="K135" s="36"/>
      <c r="L135" s="36"/>
      <c r="M135" s="36"/>
      <c r="N135" s="37">
        <v>0.12845833333333331</v>
      </c>
      <c r="O135" s="41">
        <f t="shared" si="12"/>
        <v>0</v>
      </c>
      <c r="P135" s="49">
        <f t="shared" si="13"/>
        <v>0.12845833333333331</v>
      </c>
      <c r="Q135" s="49">
        <f t="shared" si="15"/>
        <v>0</v>
      </c>
      <c r="R135" s="5">
        <v>10.6</v>
      </c>
      <c r="S135" s="41">
        <f t="shared" si="10"/>
        <v>0</v>
      </c>
      <c r="T135" s="65">
        <v>0.97</v>
      </c>
      <c r="U135" s="41">
        <f t="shared" si="19"/>
        <v>-3.9603960396039639</v>
      </c>
      <c r="V135" s="5"/>
      <c r="W135" s="5"/>
      <c r="X135" s="49">
        <f t="shared" si="18"/>
        <v>0.97</v>
      </c>
      <c r="Y135" s="49">
        <f t="shared" si="20"/>
        <v>-3.9603960396039639</v>
      </c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42">
        <v>0.18127298</v>
      </c>
      <c r="AM135" s="41">
        <f t="shared" si="16"/>
        <v>0</v>
      </c>
      <c r="AN135" s="49">
        <f t="shared" si="14"/>
        <v>0.18127298</v>
      </c>
      <c r="AO135" s="49">
        <f t="shared" si="17"/>
        <v>0</v>
      </c>
      <c r="AP135" s="5"/>
      <c r="AQ135" s="5"/>
      <c r="AR135" s="5"/>
      <c r="AS135" s="5"/>
      <c r="AT135" s="5"/>
      <c r="AU135" s="5"/>
      <c r="AV135" s="44">
        <f t="shared" si="7"/>
        <v>6.8811251353452718</v>
      </c>
    </row>
    <row r="136" spans="1:48" x14ac:dyDescent="0.4">
      <c r="A136" s="5">
        <f t="shared" si="9"/>
        <v>1384</v>
      </c>
      <c r="B136" s="47">
        <f t="shared" si="22"/>
        <v>1.3744400000000001</v>
      </c>
      <c r="C136" s="41">
        <f t="shared" si="21"/>
        <v>0</v>
      </c>
      <c r="D136" s="52">
        <v>1.2</v>
      </c>
      <c r="E136" s="41">
        <f t="shared" si="11"/>
        <v>0</v>
      </c>
      <c r="F136" s="38">
        <v>1.077434456928839</v>
      </c>
      <c r="G136" s="41">
        <f t="shared" si="8"/>
        <v>0</v>
      </c>
      <c r="H136" s="56">
        <v>39.5173953125</v>
      </c>
      <c r="I136" s="41">
        <f t="shared" si="6"/>
        <v>0</v>
      </c>
      <c r="J136" s="36"/>
      <c r="K136" s="36"/>
      <c r="L136" s="36"/>
      <c r="M136" s="36"/>
      <c r="N136" s="37">
        <v>0.12845833333333331</v>
      </c>
      <c r="O136" s="41">
        <f t="shared" si="12"/>
        <v>0</v>
      </c>
      <c r="P136" s="49">
        <f t="shared" si="13"/>
        <v>0.12845833333333331</v>
      </c>
      <c r="Q136" s="49">
        <f t="shared" si="15"/>
        <v>0</v>
      </c>
      <c r="R136" s="5">
        <v>10.6</v>
      </c>
      <c r="S136" s="41">
        <f t="shared" si="10"/>
        <v>0</v>
      </c>
      <c r="T136" s="65">
        <v>1.17</v>
      </c>
      <c r="U136" s="41">
        <f t="shared" si="19"/>
        <v>20.618556701030922</v>
      </c>
      <c r="V136" s="5"/>
      <c r="W136" s="5"/>
      <c r="X136" s="49">
        <f t="shared" si="18"/>
        <v>1.17</v>
      </c>
      <c r="Y136" s="49">
        <f t="shared" si="20"/>
        <v>20.618556701030922</v>
      </c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42">
        <v>0.18127298</v>
      </c>
      <c r="AM136" s="41">
        <f t="shared" si="16"/>
        <v>0</v>
      </c>
      <c r="AN136" s="49">
        <f t="shared" si="14"/>
        <v>0.18127298</v>
      </c>
      <c r="AO136" s="49">
        <f t="shared" si="17"/>
        <v>0</v>
      </c>
      <c r="AP136" s="5"/>
      <c r="AQ136" s="5"/>
      <c r="AR136" s="5"/>
      <c r="AS136" s="5"/>
      <c r="AT136" s="5"/>
      <c r="AU136" s="5"/>
      <c r="AV136" s="44">
        <f t="shared" si="7"/>
        <v>6.9061251353452722</v>
      </c>
    </row>
    <row r="137" spans="1:48" x14ac:dyDescent="0.4">
      <c r="A137" s="5">
        <f t="shared" si="9"/>
        <v>1385</v>
      </c>
      <c r="B137" s="47">
        <f t="shared" si="22"/>
        <v>1.3744400000000001</v>
      </c>
      <c r="C137" s="41">
        <f t="shared" si="21"/>
        <v>0</v>
      </c>
      <c r="D137" s="52">
        <v>1.2</v>
      </c>
      <c r="E137" s="41">
        <f t="shared" si="11"/>
        <v>0</v>
      </c>
      <c r="F137" s="38">
        <v>1.077434456928839</v>
      </c>
      <c r="G137" s="41">
        <f t="shared" si="8"/>
        <v>0</v>
      </c>
      <c r="H137" s="56">
        <v>39.829485970754313</v>
      </c>
      <c r="I137" s="41">
        <f t="shared" si="6"/>
        <v>0.78975513387542495</v>
      </c>
      <c r="J137" s="36"/>
      <c r="K137" s="36"/>
      <c r="L137" s="36"/>
      <c r="M137" s="36"/>
      <c r="N137" s="37">
        <v>0.12845833333333331</v>
      </c>
      <c r="O137" s="41">
        <f t="shared" si="12"/>
        <v>0</v>
      </c>
      <c r="P137" s="49">
        <f t="shared" si="13"/>
        <v>0.12845833333333331</v>
      </c>
      <c r="Q137" s="49">
        <f t="shared" si="15"/>
        <v>0</v>
      </c>
      <c r="R137" s="5">
        <v>10.6</v>
      </c>
      <c r="S137" s="41">
        <f t="shared" si="10"/>
        <v>0</v>
      </c>
      <c r="T137" s="65">
        <v>1.17</v>
      </c>
      <c r="U137" s="41">
        <f t="shared" si="19"/>
        <v>0</v>
      </c>
      <c r="V137" s="5"/>
      <c r="W137" s="5"/>
      <c r="X137" s="49">
        <f t="shared" si="18"/>
        <v>1.17</v>
      </c>
      <c r="Y137" s="49">
        <f t="shared" si="20"/>
        <v>0</v>
      </c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42">
        <v>0.18127298</v>
      </c>
      <c r="AM137" s="41">
        <f t="shared" si="16"/>
        <v>0</v>
      </c>
      <c r="AN137" s="49">
        <f t="shared" si="14"/>
        <v>0.18127298</v>
      </c>
      <c r="AO137" s="49">
        <f t="shared" si="17"/>
        <v>0</v>
      </c>
      <c r="AP137" s="5"/>
      <c r="AQ137" s="5"/>
      <c r="AR137" s="5"/>
      <c r="AS137" s="5"/>
      <c r="AT137" s="5"/>
      <c r="AU137" s="5"/>
      <c r="AV137" s="44">
        <f t="shared" si="7"/>
        <v>6.9451364676270613</v>
      </c>
    </row>
    <row r="138" spans="1:48" x14ac:dyDescent="0.4">
      <c r="A138" s="5">
        <f t="shared" si="9"/>
        <v>1386</v>
      </c>
      <c r="B138" s="47">
        <f t="shared" si="22"/>
        <v>1.3744400000000001</v>
      </c>
      <c r="C138" s="41">
        <f t="shared" si="21"/>
        <v>0</v>
      </c>
      <c r="D138" s="52">
        <v>1.2</v>
      </c>
      <c r="E138" s="41">
        <f t="shared" si="11"/>
        <v>0</v>
      </c>
      <c r="F138" s="38">
        <v>1.077434456928839</v>
      </c>
      <c r="G138" s="41">
        <f t="shared" si="8"/>
        <v>0</v>
      </c>
      <c r="H138" s="56">
        <v>39.829485970754313</v>
      </c>
      <c r="I138" s="41">
        <f t="shared" si="6"/>
        <v>0</v>
      </c>
      <c r="J138" s="36"/>
      <c r="K138" s="36"/>
      <c r="L138" s="36"/>
      <c r="M138" s="36"/>
      <c r="N138" s="37">
        <v>0.12845833333333331</v>
      </c>
      <c r="O138" s="41">
        <f t="shared" si="12"/>
        <v>0</v>
      </c>
      <c r="P138" s="49">
        <f t="shared" si="13"/>
        <v>0.12845833333333331</v>
      </c>
      <c r="Q138" s="49">
        <f t="shared" si="15"/>
        <v>0</v>
      </c>
      <c r="R138" s="5">
        <v>10.6</v>
      </c>
      <c r="S138" s="41">
        <f t="shared" si="10"/>
        <v>0</v>
      </c>
      <c r="T138" s="65">
        <v>1.1299999999999999</v>
      </c>
      <c r="U138" s="41">
        <f t="shared" si="19"/>
        <v>-3.4188034188034178</v>
      </c>
      <c r="V138" s="5"/>
      <c r="W138" s="5"/>
      <c r="X138" s="49">
        <f t="shared" si="18"/>
        <v>1.1299999999999999</v>
      </c>
      <c r="Y138" s="49">
        <f t="shared" si="20"/>
        <v>-3.4188034188034178</v>
      </c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42">
        <v>0.18127298</v>
      </c>
      <c r="AM138" s="41">
        <f t="shared" si="16"/>
        <v>0</v>
      </c>
      <c r="AN138" s="49">
        <f t="shared" si="14"/>
        <v>0.18127298</v>
      </c>
      <c r="AO138" s="49">
        <f t="shared" si="17"/>
        <v>0</v>
      </c>
      <c r="AP138" s="5"/>
      <c r="AQ138" s="5"/>
      <c r="AR138" s="5"/>
      <c r="AS138" s="5"/>
      <c r="AT138" s="5"/>
      <c r="AU138" s="5"/>
      <c r="AV138" s="44">
        <f t="shared" si="7"/>
        <v>6.9401364676270614</v>
      </c>
    </row>
    <row r="139" spans="1:48" x14ac:dyDescent="0.4">
      <c r="A139" s="5">
        <f t="shared" si="9"/>
        <v>1387</v>
      </c>
      <c r="B139" s="47">
        <f t="shared" si="22"/>
        <v>1.3744400000000001</v>
      </c>
      <c r="C139" s="41">
        <f t="shared" si="21"/>
        <v>0</v>
      </c>
      <c r="D139" s="52">
        <v>1.2</v>
      </c>
      <c r="E139" s="41">
        <f t="shared" si="11"/>
        <v>0</v>
      </c>
      <c r="F139" s="38">
        <v>1.077434456928839</v>
      </c>
      <c r="G139" s="41">
        <f t="shared" si="8"/>
        <v>0</v>
      </c>
      <c r="H139" s="56">
        <v>39.829485970754313</v>
      </c>
      <c r="I139" s="41">
        <f t="shared" ref="I139:I202" si="23">100*(H139/H138-1)</f>
        <v>0</v>
      </c>
      <c r="J139" s="36"/>
      <c r="K139" s="36"/>
      <c r="L139" s="36"/>
      <c r="M139" s="36"/>
      <c r="N139" s="37">
        <v>0.12845833333333331</v>
      </c>
      <c r="O139" s="41">
        <f t="shared" si="12"/>
        <v>0</v>
      </c>
      <c r="P139" s="49">
        <f t="shared" si="13"/>
        <v>0.12845833333333331</v>
      </c>
      <c r="Q139" s="49">
        <f t="shared" si="15"/>
        <v>0</v>
      </c>
      <c r="R139" s="5">
        <v>10.6</v>
      </c>
      <c r="S139" s="41">
        <f t="shared" si="10"/>
        <v>0</v>
      </c>
      <c r="T139" s="65">
        <v>0.86</v>
      </c>
      <c r="U139" s="41">
        <f t="shared" si="19"/>
        <v>-23.893805309734507</v>
      </c>
      <c r="V139" s="5"/>
      <c r="W139" s="5"/>
      <c r="X139" s="49">
        <f t="shared" si="18"/>
        <v>0.86</v>
      </c>
      <c r="Y139" s="49">
        <f t="shared" si="20"/>
        <v>-23.893805309734507</v>
      </c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42">
        <v>0.18127298</v>
      </c>
      <c r="AM139" s="41">
        <f t="shared" si="16"/>
        <v>0</v>
      </c>
      <c r="AN139" s="49">
        <f t="shared" si="14"/>
        <v>0.18127298</v>
      </c>
      <c r="AO139" s="49">
        <f t="shared" si="17"/>
        <v>0</v>
      </c>
      <c r="AP139" s="5"/>
      <c r="AQ139" s="5"/>
      <c r="AR139" s="5"/>
      <c r="AS139" s="5"/>
      <c r="AT139" s="5"/>
      <c r="AU139" s="5"/>
      <c r="AV139" s="44">
        <f t="shared" si="7"/>
        <v>6.906386467627061</v>
      </c>
    </row>
    <row r="140" spans="1:48" x14ac:dyDescent="0.4">
      <c r="A140" s="5">
        <f t="shared" si="9"/>
        <v>1388</v>
      </c>
      <c r="B140" s="47">
        <f t="shared" si="22"/>
        <v>1.3744400000000001</v>
      </c>
      <c r="C140" s="41">
        <f t="shared" si="21"/>
        <v>0</v>
      </c>
      <c r="D140" s="52">
        <v>1.2</v>
      </c>
      <c r="E140" s="41">
        <f t="shared" si="11"/>
        <v>0</v>
      </c>
      <c r="F140" s="38">
        <v>1.077434456928839</v>
      </c>
      <c r="G140" s="41">
        <f t="shared" si="8"/>
        <v>0</v>
      </c>
      <c r="H140" s="56">
        <v>39.829485970754313</v>
      </c>
      <c r="I140" s="41">
        <f t="shared" si="23"/>
        <v>0</v>
      </c>
      <c r="J140" s="36"/>
      <c r="K140" s="36"/>
      <c r="L140" s="36"/>
      <c r="M140" s="36"/>
      <c r="N140" s="37">
        <v>0.12845833333333331</v>
      </c>
      <c r="O140" s="41">
        <f t="shared" si="12"/>
        <v>0</v>
      </c>
      <c r="P140" s="49">
        <f t="shared" si="13"/>
        <v>0.12845833333333331</v>
      </c>
      <c r="Q140" s="49">
        <f t="shared" si="15"/>
        <v>0</v>
      </c>
      <c r="R140" s="5">
        <v>10.6</v>
      </c>
      <c r="S140" s="41">
        <f t="shared" si="10"/>
        <v>0</v>
      </c>
      <c r="T140" s="65">
        <v>0.78</v>
      </c>
      <c r="U140" s="41">
        <f t="shared" si="19"/>
        <v>-9.302325581395344</v>
      </c>
      <c r="V140" s="5"/>
      <c r="W140" s="5"/>
      <c r="X140" s="49">
        <f t="shared" si="18"/>
        <v>0.78</v>
      </c>
      <c r="Y140" s="49">
        <f t="shared" si="20"/>
        <v>-9.302325581395344</v>
      </c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42">
        <v>0.18127298</v>
      </c>
      <c r="AM140" s="41">
        <f t="shared" si="16"/>
        <v>0</v>
      </c>
      <c r="AN140" s="49">
        <f t="shared" si="14"/>
        <v>0.18127298</v>
      </c>
      <c r="AO140" s="49">
        <f t="shared" si="17"/>
        <v>0</v>
      </c>
      <c r="AP140" s="5"/>
      <c r="AQ140" s="5"/>
      <c r="AR140" s="5"/>
      <c r="AS140" s="5"/>
      <c r="AT140" s="5"/>
      <c r="AU140" s="5"/>
      <c r="AV140" s="44">
        <f t="shared" ref="AV140:AV203" si="24">AVERAGE(B140,D140,F140,H140,P140,R140,X140,Z140,AB140,AN140,AP140,AR140)</f>
        <v>6.8963864676270612</v>
      </c>
    </row>
    <row r="141" spans="1:48" x14ac:dyDescent="0.4">
      <c r="A141" s="5">
        <f t="shared" si="9"/>
        <v>1389</v>
      </c>
      <c r="B141" s="47">
        <f>0.3293*4</f>
        <v>1.3171999999999999</v>
      </c>
      <c r="C141" s="41">
        <f t="shared" si="21"/>
        <v>-4.1646052210354885</v>
      </c>
      <c r="D141" s="52">
        <v>1.2</v>
      </c>
      <c r="E141" s="41">
        <f t="shared" si="11"/>
        <v>0</v>
      </c>
      <c r="F141" s="38">
        <v>1.077434456928839</v>
      </c>
      <c r="G141" s="41">
        <f t="shared" ref="G141:G204" si="25">100*(F141/F140-1)</f>
        <v>0</v>
      </c>
      <c r="H141" s="56">
        <v>39.829485970754313</v>
      </c>
      <c r="I141" s="41">
        <f t="shared" si="23"/>
        <v>0</v>
      </c>
      <c r="J141" s="36"/>
      <c r="K141" s="36"/>
      <c r="L141" s="36"/>
      <c r="M141" s="36"/>
      <c r="N141" s="37">
        <v>0.12845833333333331</v>
      </c>
      <c r="O141" s="41">
        <f t="shared" si="12"/>
        <v>0</v>
      </c>
      <c r="P141" s="49">
        <f t="shared" si="13"/>
        <v>0.12845833333333331</v>
      </c>
      <c r="Q141" s="49">
        <f t="shared" si="15"/>
        <v>0</v>
      </c>
      <c r="R141" s="5">
        <v>10.6</v>
      </c>
      <c r="S141" s="41">
        <f t="shared" si="10"/>
        <v>0</v>
      </c>
      <c r="T141" s="65">
        <v>0.78</v>
      </c>
      <c r="U141" s="41">
        <f t="shared" si="19"/>
        <v>0</v>
      </c>
      <c r="V141" s="5"/>
      <c r="W141" s="5"/>
      <c r="X141" s="49">
        <f t="shared" si="18"/>
        <v>0.78</v>
      </c>
      <c r="Y141" s="49">
        <f t="shared" si="20"/>
        <v>0</v>
      </c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42">
        <v>0.18127298</v>
      </c>
      <c r="AM141" s="41">
        <f t="shared" si="16"/>
        <v>0</v>
      </c>
      <c r="AN141" s="49">
        <f t="shared" si="14"/>
        <v>0.18127298</v>
      </c>
      <c r="AO141" s="49">
        <f t="shared" si="17"/>
        <v>0</v>
      </c>
      <c r="AP141" s="5"/>
      <c r="AQ141" s="5"/>
      <c r="AR141" s="5"/>
      <c r="AS141" s="5"/>
      <c r="AT141" s="5"/>
      <c r="AU141" s="5"/>
      <c r="AV141" s="44">
        <f t="shared" si="24"/>
        <v>6.8892314676270612</v>
      </c>
    </row>
    <row r="142" spans="1:48" x14ac:dyDescent="0.4">
      <c r="A142" s="5">
        <f t="shared" si="9"/>
        <v>1390</v>
      </c>
      <c r="B142" s="47">
        <f>0.31362*4</f>
        <v>1.25448</v>
      </c>
      <c r="C142" s="41">
        <f t="shared" si="21"/>
        <v>-4.7616155481323919</v>
      </c>
      <c r="D142" s="52">
        <v>1.2</v>
      </c>
      <c r="E142" s="41">
        <f t="shared" si="11"/>
        <v>0</v>
      </c>
      <c r="F142" s="38">
        <v>1.077434456928839</v>
      </c>
      <c r="G142" s="41">
        <f t="shared" si="25"/>
        <v>0</v>
      </c>
      <c r="H142" s="56">
        <v>39.829485970754313</v>
      </c>
      <c r="I142" s="41">
        <f t="shared" si="23"/>
        <v>0</v>
      </c>
      <c r="J142" s="36"/>
      <c r="K142" s="36"/>
      <c r="L142" s="36"/>
      <c r="M142" s="36"/>
      <c r="N142" s="37">
        <v>0.12845833333333331</v>
      </c>
      <c r="O142" s="41">
        <f t="shared" si="12"/>
        <v>0</v>
      </c>
      <c r="P142" s="49">
        <f t="shared" si="13"/>
        <v>0.12845833333333331</v>
      </c>
      <c r="Q142" s="49">
        <f t="shared" si="15"/>
        <v>0</v>
      </c>
      <c r="R142" s="5">
        <v>9.3000000000000007</v>
      </c>
      <c r="S142" s="41">
        <f t="shared" si="10"/>
        <v>-12.264150943396213</v>
      </c>
      <c r="T142" s="65">
        <v>1.02</v>
      </c>
      <c r="U142" s="41">
        <f t="shared" si="19"/>
        <v>30.76923076923077</v>
      </c>
      <c r="V142" s="5"/>
      <c r="W142" s="5"/>
      <c r="X142" s="49">
        <f t="shared" si="18"/>
        <v>1.02</v>
      </c>
      <c r="Y142" s="49">
        <f t="shared" si="20"/>
        <v>30.76923076923077</v>
      </c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42">
        <v>0.18127298</v>
      </c>
      <c r="AM142" s="41">
        <f t="shared" si="16"/>
        <v>0</v>
      </c>
      <c r="AN142" s="49">
        <f t="shared" si="14"/>
        <v>0.18127298</v>
      </c>
      <c r="AO142" s="49">
        <f t="shared" si="17"/>
        <v>0</v>
      </c>
      <c r="AP142" s="5"/>
      <c r="AQ142" s="5"/>
      <c r="AR142" s="5"/>
      <c r="AS142" s="5"/>
      <c r="AT142" s="5"/>
      <c r="AU142" s="5"/>
      <c r="AV142" s="44">
        <f t="shared" si="24"/>
        <v>6.7488914676270619</v>
      </c>
    </row>
    <row r="143" spans="1:48" x14ac:dyDescent="0.4">
      <c r="A143" s="5">
        <f t="shared" si="9"/>
        <v>1391</v>
      </c>
      <c r="B143" s="47">
        <f>0.29936*4</f>
        <v>1.1974400000000001</v>
      </c>
      <c r="C143" s="41">
        <f t="shared" si="21"/>
        <v>-4.5469038964351727</v>
      </c>
      <c r="D143" s="52">
        <v>1.02</v>
      </c>
      <c r="E143" s="41">
        <f t="shared" si="11"/>
        <v>-14.999999999999991</v>
      </c>
      <c r="F143" s="38">
        <v>1.077434456928839</v>
      </c>
      <c r="G143" s="41">
        <f t="shared" si="25"/>
        <v>0</v>
      </c>
      <c r="H143" s="56">
        <v>39.829485970754313</v>
      </c>
      <c r="I143" s="41">
        <f t="shared" si="23"/>
        <v>0</v>
      </c>
      <c r="J143" s="36"/>
      <c r="K143" s="36"/>
      <c r="L143" s="36"/>
      <c r="M143" s="36"/>
      <c r="N143" s="37">
        <v>0.12845833333333331</v>
      </c>
      <c r="O143" s="41">
        <f t="shared" si="12"/>
        <v>0</v>
      </c>
      <c r="P143" s="49">
        <f t="shared" si="13"/>
        <v>0.12845833333333331</v>
      </c>
      <c r="Q143" s="49">
        <f t="shared" si="15"/>
        <v>0</v>
      </c>
      <c r="R143" s="5">
        <v>9.3000000000000007</v>
      </c>
      <c r="S143" s="41">
        <f t="shared" si="10"/>
        <v>0</v>
      </c>
      <c r="T143" s="65">
        <v>1.02</v>
      </c>
      <c r="U143" s="41">
        <f t="shared" si="19"/>
        <v>0</v>
      </c>
      <c r="V143" s="5"/>
      <c r="W143" s="5"/>
      <c r="X143" s="49">
        <f t="shared" si="18"/>
        <v>1.02</v>
      </c>
      <c r="Y143" s="49">
        <f t="shared" si="20"/>
        <v>0</v>
      </c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42">
        <v>0.18127298</v>
      </c>
      <c r="AM143" s="41">
        <f t="shared" si="16"/>
        <v>0</v>
      </c>
      <c r="AN143" s="49">
        <f t="shared" si="14"/>
        <v>0.18127298</v>
      </c>
      <c r="AO143" s="49">
        <f t="shared" si="17"/>
        <v>0</v>
      </c>
      <c r="AP143" s="5"/>
      <c r="AQ143" s="5"/>
      <c r="AR143" s="5"/>
      <c r="AS143" s="5"/>
      <c r="AT143" s="5"/>
      <c r="AU143" s="5"/>
      <c r="AV143" s="44">
        <f t="shared" si="24"/>
        <v>6.719261467627061</v>
      </c>
    </row>
    <row r="144" spans="1:48" x14ac:dyDescent="0.4">
      <c r="A144" s="5">
        <f t="shared" si="9"/>
        <v>1392</v>
      </c>
      <c r="B144" s="47">
        <f>0.28635*4</f>
        <v>1.1454</v>
      </c>
      <c r="C144" s="41">
        <f t="shared" si="21"/>
        <v>-4.3459380010689497</v>
      </c>
      <c r="D144" s="52">
        <v>1.02</v>
      </c>
      <c r="E144" s="41">
        <f t="shared" si="11"/>
        <v>0</v>
      </c>
      <c r="F144" s="38">
        <v>1.077434456928839</v>
      </c>
      <c r="G144" s="41">
        <f t="shared" si="25"/>
        <v>0</v>
      </c>
      <c r="H144" s="56">
        <v>39.829485970754313</v>
      </c>
      <c r="I144" s="41">
        <f t="shared" si="23"/>
        <v>0</v>
      </c>
      <c r="J144" s="36"/>
      <c r="K144" s="36"/>
      <c r="L144" s="36"/>
      <c r="M144" s="36"/>
      <c r="N144" s="37">
        <v>0.12845833333333331</v>
      </c>
      <c r="O144" s="41">
        <f t="shared" si="12"/>
        <v>0</v>
      </c>
      <c r="P144" s="49">
        <f t="shared" si="13"/>
        <v>0.12845833333333331</v>
      </c>
      <c r="Q144" s="49">
        <f t="shared" si="15"/>
        <v>0</v>
      </c>
      <c r="R144" s="5">
        <v>9.3000000000000007</v>
      </c>
      <c r="S144" s="41">
        <f t="shared" si="10"/>
        <v>0</v>
      </c>
      <c r="T144" s="65">
        <v>1.0453333333333332</v>
      </c>
      <c r="U144" s="41">
        <f t="shared" si="19"/>
        <v>2.4836601307189454</v>
      </c>
      <c r="V144" s="5"/>
      <c r="W144" s="5"/>
      <c r="X144" s="49">
        <f t="shared" si="18"/>
        <v>1.0453333333333332</v>
      </c>
      <c r="Y144" s="49">
        <f t="shared" si="20"/>
        <v>2.4836601307189454</v>
      </c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42">
        <v>0.18127298</v>
      </c>
      <c r="AM144" s="41">
        <f t="shared" si="16"/>
        <v>0</v>
      </c>
      <c r="AN144" s="49">
        <f t="shared" si="14"/>
        <v>0.18127298</v>
      </c>
      <c r="AO144" s="49">
        <f t="shared" si="17"/>
        <v>0</v>
      </c>
      <c r="AP144" s="5"/>
      <c r="AQ144" s="5"/>
      <c r="AR144" s="5"/>
      <c r="AS144" s="5"/>
      <c r="AT144" s="5"/>
      <c r="AU144" s="5"/>
      <c r="AV144" s="44">
        <f t="shared" si="24"/>
        <v>6.7159231342937282</v>
      </c>
    </row>
    <row r="145" spans="1:48" x14ac:dyDescent="0.4">
      <c r="A145" s="5">
        <f t="shared" si="9"/>
        <v>1393</v>
      </c>
      <c r="B145" s="47">
        <f>0.27441*4</f>
        <v>1.0976399999999999</v>
      </c>
      <c r="C145" s="41">
        <f t="shared" si="21"/>
        <v>-4.1697223677317989</v>
      </c>
      <c r="D145" s="52">
        <v>1.02</v>
      </c>
      <c r="E145" s="41">
        <f t="shared" si="11"/>
        <v>0</v>
      </c>
      <c r="F145" s="38">
        <v>1.077434456928839</v>
      </c>
      <c r="G145" s="41">
        <f t="shared" si="25"/>
        <v>0</v>
      </c>
      <c r="H145" s="56">
        <v>39.829485970754313</v>
      </c>
      <c r="I145" s="41">
        <f t="shared" si="23"/>
        <v>0</v>
      </c>
      <c r="J145" s="36"/>
      <c r="K145" s="36"/>
      <c r="L145" s="36"/>
      <c r="M145" s="36"/>
      <c r="N145" s="37">
        <v>0.12845833333333331</v>
      </c>
      <c r="O145" s="41">
        <f t="shared" si="12"/>
        <v>0</v>
      </c>
      <c r="P145" s="49">
        <f t="shared" si="13"/>
        <v>0.12845833333333331</v>
      </c>
      <c r="Q145" s="49">
        <f t="shared" si="15"/>
        <v>0</v>
      </c>
      <c r="R145" s="5">
        <v>9.3000000000000007</v>
      </c>
      <c r="S145" s="41">
        <f t="shared" si="10"/>
        <v>0</v>
      </c>
      <c r="T145" s="65">
        <v>1.0453333333333332</v>
      </c>
      <c r="U145" s="41">
        <f t="shared" si="19"/>
        <v>0</v>
      </c>
      <c r="V145" s="5"/>
      <c r="W145" s="5"/>
      <c r="X145" s="49">
        <f t="shared" si="18"/>
        <v>1.0453333333333332</v>
      </c>
      <c r="Y145" s="49">
        <f t="shared" si="20"/>
        <v>0</v>
      </c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42">
        <v>0.18127298</v>
      </c>
      <c r="AM145" s="41">
        <f t="shared" si="16"/>
        <v>0</v>
      </c>
      <c r="AN145" s="49">
        <f t="shared" si="14"/>
        <v>0.18127298</v>
      </c>
      <c r="AO145" s="49">
        <f t="shared" si="17"/>
        <v>0</v>
      </c>
      <c r="AP145" s="5"/>
      <c r="AQ145" s="5"/>
      <c r="AR145" s="5"/>
      <c r="AS145" s="5"/>
      <c r="AT145" s="5"/>
      <c r="AU145" s="5"/>
      <c r="AV145" s="44">
        <f t="shared" si="24"/>
        <v>6.7099531342937269</v>
      </c>
    </row>
    <row r="146" spans="1:48" x14ac:dyDescent="0.4">
      <c r="A146" s="5">
        <f t="shared" si="9"/>
        <v>1394</v>
      </c>
      <c r="B146" s="47">
        <f t="shared" ref="B146:B153" si="26">0.26344*4</f>
        <v>1.05376</v>
      </c>
      <c r="C146" s="41">
        <f t="shared" si="21"/>
        <v>-3.9976677234794589</v>
      </c>
      <c r="D146" s="52">
        <v>1.02</v>
      </c>
      <c r="E146" s="41">
        <f t="shared" si="11"/>
        <v>0</v>
      </c>
      <c r="F146" s="38">
        <v>1.077434456928839</v>
      </c>
      <c r="G146" s="41">
        <f t="shared" si="25"/>
        <v>0</v>
      </c>
      <c r="H146" s="56">
        <v>39.829485970754313</v>
      </c>
      <c r="I146" s="41">
        <f t="shared" si="23"/>
        <v>0</v>
      </c>
      <c r="J146" s="36"/>
      <c r="K146" s="36"/>
      <c r="L146" s="36"/>
      <c r="M146" s="36"/>
      <c r="N146" s="37">
        <v>0.12845833333333331</v>
      </c>
      <c r="O146" s="41">
        <f t="shared" si="12"/>
        <v>0</v>
      </c>
      <c r="P146" s="49">
        <f t="shared" si="13"/>
        <v>0.12845833333333331</v>
      </c>
      <c r="Q146" s="49">
        <f t="shared" si="15"/>
        <v>0</v>
      </c>
      <c r="R146" s="5">
        <v>9.3000000000000007</v>
      </c>
      <c r="S146" s="41">
        <f t="shared" si="10"/>
        <v>0</v>
      </c>
      <c r="T146" s="65">
        <v>1.0453333333333332</v>
      </c>
      <c r="U146" s="41">
        <f t="shared" si="19"/>
        <v>0</v>
      </c>
      <c r="V146" s="5"/>
      <c r="W146" s="5"/>
      <c r="X146" s="49">
        <f t="shared" si="18"/>
        <v>1.0453333333333332</v>
      </c>
      <c r="Y146" s="49">
        <f t="shared" si="20"/>
        <v>0</v>
      </c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42">
        <v>0.18127298</v>
      </c>
      <c r="AM146" s="41">
        <f t="shared" si="16"/>
        <v>0</v>
      </c>
      <c r="AN146" s="49">
        <f t="shared" si="14"/>
        <v>0.18127298</v>
      </c>
      <c r="AO146" s="49">
        <f t="shared" si="17"/>
        <v>0</v>
      </c>
      <c r="AP146" s="5"/>
      <c r="AQ146" s="5"/>
      <c r="AR146" s="5"/>
      <c r="AS146" s="5"/>
      <c r="AT146" s="5"/>
      <c r="AU146" s="5"/>
      <c r="AV146" s="44">
        <f t="shared" si="24"/>
        <v>6.7044681342937285</v>
      </c>
    </row>
    <row r="147" spans="1:48" x14ac:dyDescent="0.4">
      <c r="A147" s="5">
        <f t="shared" si="9"/>
        <v>1395</v>
      </c>
      <c r="B147" s="47">
        <f t="shared" si="26"/>
        <v>1.05376</v>
      </c>
      <c r="C147" s="41">
        <f t="shared" si="21"/>
        <v>0</v>
      </c>
      <c r="D147" s="52">
        <v>1.02</v>
      </c>
      <c r="E147" s="41">
        <f t="shared" si="11"/>
        <v>0</v>
      </c>
      <c r="F147" s="38">
        <v>1.077434456928839</v>
      </c>
      <c r="G147" s="41">
        <f t="shared" si="25"/>
        <v>0</v>
      </c>
      <c r="H147" s="56">
        <v>39.829485970754313</v>
      </c>
      <c r="I147" s="41">
        <f t="shared" si="23"/>
        <v>0</v>
      </c>
      <c r="J147" s="36"/>
      <c r="K147" s="36"/>
      <c r="L147" s="36"/>
      <c r="M147" s="36"/>
      <c r="N147" s="37">
        <v>0.12845833333333331</v>
      </c>
      <c r="O147" s="41">
        <f t="shared" si="12"/>
        <v>0</v>
      </c>
      <c r="P147" s="49">
        <f t="shared" si="13"/>
        <v>0.12845833333333331</v>
      </c>
      <c r="Q147" s="49">
        <f t="shared" si="15"/>
        <v>0</v>
      </c>
      <c r="R147" s="5">
        <v>9.3000000000000007</v>
      </c>
      <c r="S147" s="41">
        <f t="shared" si="10"/>
        <v>0</v>
      </c>
      <c r="T147" s="65">
        <v>1.0453333333333332</v>
      </c>
      <c r="U147" s="41">
        <f t="shared" si="19"/>
        <v>0</v>
      </c>
      <c r="V147" s="5"/>
      <c r="W147" s="5"/>
      <c r="X147" s="49">
        <f t="shared" si="18"/>
        <v>1.0453333333333332</v>
      </c>
      <c r="Y147" s="49">
        <f t="shared" si="20"/>
        <v>0</v>
      </c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42">
        <v>0.18127298</v>
      </c>
      <c r="AM147" s="41">
        <f t="shared" si="16"/>
        <v>0</v>
      </c>
      <c r="AN147" s="49">
        <f t="shared" si="14"/>
        <v>0.18127298</v>
      </c>
      <c r="AO147" s="49">
        <f t="shared" si="17"/>
        <v>0</v>
      </c>
      <c r="AP147" s="5"/>
      <c r="AQ147" s="5"/>
      <c r="AR147" s="5"/>
      <c r="AS147" s="5"/>
      <c r="AT147" s="5"/>
      <c r="AU147" s="5"/>
      <c r="AV147" s="44">
        <f t="shared" si="24"/>
        <v>6.7044681342937285</v>
      </c>
    </row>
    <row r="148" spans="1:48" x14ac:dyDescent="0.4">
      <c r="A148" s="5">
        <f t="shared" si="9"/>
        <v>1396</v>
      </c>
      <c r="B148" s="47">
        <f t="shared" si="26"/>
        <v>1.05376</v>
      </c>
      <c r="C148" s="41">
        <f t="shared" si="21"/>
        <v>0</v>
      </c>
      <c r="D148" s="52">
        <v>1.02</v>
      </c>
      <c r="E148" s="41">
        <f t="shared" si="11"/>
        <v>0</v>
      </c>
      <c r="F148" s="38">
        <v>1.077434456928839</v>
      </c>
      <c r="G148" s="41">
        <f t="shared" si="25"/>
        <v>0</v>
      </c>
      <c r="H148" s="56">
        <v>39.829485970754313</v>
      </c>
      <c r="I148" s="41">
        <f t="shared" si="23"/>
        <v>0</v>
      </c>
      <c r="J148" s="36"/>
      <c r="K148" s="36"/>
      <c r="L148" s="36"/>
      <c r="M148" s="36"/>
      <c r="N148" s="37">
        <v>0.12845833333333331</v>
      </c>
      <c r="O148" s="41">
        <f t="shared" si="12"/>
        <v>0</v>
      </c>
      <c r="P148" s="49">
        <f t="shared" si="13"/>
        <v>0.12845833333333331</v>
      </c>
      <c r="Q148" s="49">
        <f t="shared" si="15"/>
        <v>0</v>
      </c>
      <c r="R148" s="5">
        <v>9.3000000000000007</v>
      </c>
      <c r="S148" s="41">
        <f t="shared" si="10"/>
        <v>0</v>
      </c>
      <c r="T148" s="65">
        <v>1.0453333333333332</v>
      </c>
      <c r="U148" s="41">
        <f t="shared" si="19"/>
        <v>0</v>
      </c>
      <c r="V148" s="5"/>
      <c r="W148" s="5"/>
      <c r="X148" s="49">
        <f t="shared" si="18"/>
        <v>1.0453333333333332</v>
      </c>
      <c r="Y148" s="49">
        <f t="shared" si="20"/>
        <v>0</v>
      </c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42">
        <v>0.18127298</v>
      </c>
      <c r="AM148" s="41">
        <f t="shared" si="16"/>
        <v>0</v>
      </c>
      <c r="AN148" s="49">
        <f t="shared" si="14"/>
        <v>0.18127298</v>
      </c>
      <c r="AO148" s="49">
        <f t="shared" si="17"/>
        <v>0</v>
      </c>
      <c r="AP148" s="5"/>
      <c r="AQ148" s="5"/>
      <c r="AR148" s="5"/>
      <c r="AS148" s="5"/>
      <c r="AT148" s="5"/>
      <c r="AU148" s="5"/>
      <c r="AV148" s="44">
        <f t="shared" si="24"/>
        <v>6.7044681342937285</v>
      </c>
    </row>
    <row r="149" spans="1:48" x14ac:dyDescent="0.4">
      <c r="A149" s="5">
        <f t="shared" si="9"/>
        <v>1397</v>
      </c>
      <c r="B149" s="47">
        <f t="shared" si="26"/>
        <v>1.05376</v>
      </c>
      <c r="C149" s="41">
        <f t="shared" si="21"/>
        <v>0</v>
      </c>
      <c r="D149" s="52">
        <v>1.02</v>
      </c>
      <c r="E149" s="41">
        <f t="shared" si="11"/>
        <v>0</v>
      </c>
      <c r="F149" s="38">
        <v>1.077434456928839</v>
      </c>
      <c r="G149" s="41">
        <f t="shared" si="25"/>
        <v>0</v>
      </c>
      <c r="H149" s="56">
        <v>39.829485970754313</v>
      </c>
      <c r="I149" s="41">
        <f t="shared" si="23"/>
        <v>0</v>
      </c>
      <c r="J149" s="36"/>
      <c r="K149" s="36"/>
      <c r="L149" s="36"/>
      <c r="M149" s="36"/>
      <c r="N149" s="37">
        <v>0.12845833333333331</v>
      </c>
      <c r="O149" s="41">
        <f t="shared" si="12"/>
        <v>0</v>
      </c>
      <c r="P149" s="49">
        <f t="shared" si="13"/>
        <v>0.12845833333333331</v>
      </c>
      <c r="Q149" s="49">
        <f t="shared" si="15"/>
        <v>0</v>
      </c>
      <c r="R149" s="5">
        <v>9.3000000000000007</v>
      </c>
      <c r="S149" s="41">
        <f t="shared" si="10"/>
        <v>0</v>
      </c>
      <c r="T149" s="65">
        <v>1.0453333333333332</v>
      </c>
      <c r="U149" s="41">
        <f t="shared" si="19"/>
        <v>0</v>
      </c>
      <c r="V149" s="5"/>
      <c r="W149" s="5"/>
      <c r="X149" s="49">
        <f t="shared" si="18"/>
        <v>1.0453333333333332</v>
      </c>
      <c r="Y149" s="49">
        <f t="shared" si="20"/>
        <v>0</v>
      </c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42">
        <v>0.18127298</v>
      </c>
      <c r="AM149" s="41">
        <f t="shared" si="16"/>
        <v>0</v>
      </c>
      <c r="AN149" s="49">
        <f t="shared" si="14"/>
        <v>0.18127298</v>
      </c>
      <c r="AO149" s="49">
        <f t="shared" si="17"/>
        <v>0</v>
      </c>
      <c r="AP149" s="5"/>
      <c r="AQ149" s="5"/>
      <c r="AR149" s="5"/>
      <c r="AS149" s="5"/>
      <c r="AT149" s="5"/>
      <c r="AU149" s="5"/>
      <c r="AV149" s="44">
        <f t="shared" si="24"/>
        <v>6.7044681342937285</v>
      </c>
    </row>
    <row r="150" spans="1:48" x14ac:dyDescent="0.4">
      <c r="A150" s="5">
        <f t="shared" si="9"/>
        <v>1398</v>
      </c>
      <c r="B150" s="47">
        <f t="shared" si="26"/>
        <v>1.05376</v>
      </c>
      <c r="C150" s="41">
        <f t="shared" si="21"/>
        <v>0</v>
      </c>
      <c r="D150" s="52">
        <v>1.02</v>
      </c>
      <c r="E150" s="41">
        <f t="shared" si="11"/>
        <v>0</v>
      </c>
      <c r="F150" s="38">
        <v>1.077434456928839</v>
      </c>
      <c r="G150" s="41">
        <f t="shared" si="25"/>
        <v>0</v>
      </c>
      <c r="H150" s="56">
        <v>39.829485970754313</v>
      </c>
      <c r="I150" s="41">
        <f t="shared" si="23"/>
        <v>0</v>
      </c>
      <c r="J150" s="36"/>
      <c r="K150" s="36"/>
      <c r="L150" s="36"/>
      <c r="M150" s="36"/>
      <c r="N150" s="37">
        <v>0.12845833333333331</v>
      </c>
      <c r="O150" s="41">
        <f t="shared" si="12"/>
        <v>0</v>
      </c>
      <c r="P150" s="49">
        <f t="shared" si="13"/>
        <v>0.12845833333333331</v>
      </c>
      <c r="Q150" s="49">
        <f t="shared" si="15"/>
        <v>0</v>
      </c>
      <c r="R150" s="5">
        <v>9.3000000000000007</v>
      </c>
      <c r="S150" s="41">
        <f t="shared" si="10"/>
        <v>0</v>
      </c>
      <c r="T150" s="65">
        <v>1.0453333333333332</v>
      </c>
      <c r="U150" s="41">
        <f t="shared" si="19"/>
        <v>0</v>
      </c>
      <c r="V150" s="5"/>
      <c r="W150" s="5"/>
      <c r="X150" s="49">
        <f t="shared" si="18"/>
        <v>1.0453333333333332</v>
      </c>
      <c r="Y150" s="49">
        <f t="shared" si="20"/>
        <v>0</v>
      </c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42">
        <v>0.18127298</v>
      </c>
      <c r="AM150" s="41">
        <f t="shared" si="16"/>
        <v>0</v>
      </c>
      <c r="AN150" s="49">
        <f t="shared" si="14"/>
        <v>0.18127298</v>
      </c>
      <c r="AO150" s="49">
        <f t="shared" si="17"/>
        <v>0</v>
      </c>
      <c r="AP150" s="5"/>
      <c r="AQ150" s="5"/>
      <c r="AR150" s="5"/>
      <c r="AS150" s="5"/>
      <c r="AT150" s="5"/>
      <c r="AU150" s="5"/>
      <c r="AV150" s="44">
        <f t="shared" si="24"/>
        <v>6.7044681342937285</v>
      </c>
    </row>
    <row r="151" spans="1:48" x14ac:dyDescent="0.4">
      <c r="A151" s="5">
        <f t="shared" si="9"/>
        <v>1399</v>
      </c>
      <c r="B151" s="47">
        <f t="shared" si="26"/>
        <v>1.05376</v>
      </c>
      <c r="C151" s="41">
        <f t="shared" si="21"/>
        <v>0</v>
      </c>
      <c r="D151" s="52">
        <v>1.02</v>
      </c>
      <c r="E151" s="41">
        <f t="shared" si="11"/>
        <v>0</v>
      </c>
      <c r="F151" s="38">
        <v>1.077434456928839</v>
      </c>
      <c r="G151" s="41">
        <f t="shared" si="25"/>
        <v>0</v>
      </c>
      <c r="H151" s="56">
        <v>39.829485970754313</v>
      </c>
      <c r="I151" s="41">
        <f t="shared" si="23"/>
        <v>0</v>
      </c>
      <c r="J151" s="36"/>
      <c r="K151" s="36"/>
      <c r="L151" s="36"/>
      <c r="M151" s="36"/>
      <c r="N151" s="37">
        <v>0.12845833333333331</v>
      </c>
      <c r="O151" s="41">
        <f t="shared" si="12"/>
        <v>0</v>
      </c>
      <c r="P151" s="49">
        <f t="shared" si="13"/>
        <v>0.12845833333333331</v>
      </c>
      <c r="Q151" s="49">
        <f t="shared" si="15"/>
        <v>0</v>
      </c>
      <c r="R151" s="5">
        <v>9.3000000000000007</v>
      </c>
      <c r="S151" s="41">
        <f t="shared" si="10"/>
        <v>0</v>
      </c>
      <c r="T151" s="65">
        <v>1.0453333333333332</v>
      </c>
      <c r="U151" s="41">
        <f t="shared" si="19"/>
        <v>0</v>
      </c>
      <c r="V151" s="5"/>
      <c r="W151" s="5"/>
      <c r="X151" s="49">
        <f t="shared" si="18"/>
        <v>1.0453333333333332</v>
      </c>
      <c r="Y151" s="49">
        <f t="shared" si="20"/>
        <v>0</v>
      </c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42">
        <v>0.18127298</v>
      </c>
      <c r="AM151" s="41">
        <f t="shared" si="16"/>
        <v>0</v>
      </c>
      <c r="AN151" s="49">
        <f t="shared" si="14"/>
        <v>0.18127298</v>
      </c>
      <c r="AO151" s="49">
        <f t="shared" si="17"/>
        <v>0</v>
      </c>
      <c r="AP151" s="5"/>
      <c r="AQ151" s="5"/>
      <c r="AR151" s="5"/>
      <c r="AS151" s="5"/>
      <c r="AT151" s="5"/>
      <c r="AU151" s="5"/>
      <c r="AV151" s="44">
        <f t="shared" si="24"/>
        <v>6.7044681342937285</v>
      </c>
    </row>
    <row r="152" spans="1:48" x14ac:dyDescent="0.4">
      <c r="A152" s="5">
        <f t="shared" si="9"/>
        <v>1400</v>
      </c>
      <c r="B152" s="47">
        <f t="shared" si="26"/>
        <v>1.05376</v>
      </c>
      <c r="C152" s="41">
        <f t="shared" si="21"/>
        <v>0</v>
      </c>
      <c r="D152" s="52">
        <v>1.02</v>
      </c>
      <c r="E152" s="41">
        <f t="shared" si="11"/>
        <v>0</v>
      </c>
      <c r="F152" s="38">
        <v>1.077434456928839</v>
      </c>
      <c r="G152" s="41">
        <f t="shared" si="25"/>
        <v>0</v>
      </c>
      <c r="H152" s="56">
        <v>39.829485970754313</v>
      </c>
      <c r="I152" s="41">
        <f t="shared" si="23"/>
        <v>0</v>
      </c>
      <c r="J152" s="36"/>
      <c r="K152" s="36"/>
      <c r="L152" s="36"/>
      <c r="M152" s="36"/>
      <c r="N152" s="37">
        <v>0.12845833333333331</v>
      </c>
      <c r="O152" s="41">
        <f t="shared" si="12"/>
        <v>0</v>
      </c>
      <c r="P152" s="49">
        <f t="shared" si="13"/>
        <v>0.12845833333333331</v>
      </c>
      <c r="Q152" s="49">
        <f t="shared" si="15"/>
        <v>0</v>
      </c>
      <c r="R152" s="5">
        <v>9.3000000000000007</v>
      </c>
      <c r="S152" s="41">
        <f t="shared" si="10"/>
        <v>0</v>
      </c>
      <c r="T152" s="65">
        <v>1.0453333333333332</v>
      </c>
      <c r="U152" s="41">
        <f t="shared" si="19"/>
        <v>0</v>
      </c>
      <c r="V152" s="5"/>
      <c r="W152" s="5"/>
      <c r="X152" s="49">
        <f t="shared" si="18"/>
        <v>1.0453333333333332</v>
      </c>
      <c r="Y152" s="49">
        <f t="shared" si="20"/>
        <v>0</v>
      </c>
      <c r="Z152" s="5"/>
      <c r="AA152" s="5"/>
      <c r="AB152" s="54">
        <v>20.74</v>
      </c>
      <c r="AC152" s="5"/>
      <c r="AD152" s="5"/>
      <c r="AE152" s="5"/>
      <c r="AF152" s="5"/>
      <c r="AG152" s="5"/>
      <c r="AH152" s="5"/>
      <c r="AI152" s="5"/>
      <c r="AJ152" s="5"/>
      <c r="AK152" s="5"/>
      <c r="AL152" s="42">
        <v>0.18127298</v>
      </c>
      <c r="AM152" s="41">
        <f t="shared" si="16"/>
        <v>0</v>
      </c>
      <c r="AN152" s="49">
        <f t="shared" si="14"/>
        <v>0.18127298</v>
      </c>
      <c r="AO152" s="49">
        <f t="shared" si="17"/>
        <v>0</v>
      </c>
      <c r="AP152" s="57">
        <v>10.968</v>
      </c>
      <c r="AQ152" s="5"/>
      <c r="AR152" s="5"/>
      <c r="AS152" s="5"/>
      <c r="AT152" s="5"/>
      <c r="AU152" s="5"/>
      <c r="AV152" s="44">
        <f t="shared" si="24"/>
        <v>8.5343745074349826</v>
      </c>
    </row>
    <row r="153" spans="1:48" x14ac:dyDescent="0.4">
      <c r="A153" s="5">
        <f t="shared" si="9"/>
        <v>1401</v>
      </c>
      <c r="B153" s="47">
        <f t="shared" si="26"/>
        <v>1.05376</v>
      </c>
      <c r="C153" s="41">
        <f t="shared" si="21"/>
        <v>0</v>
      </c>
      <c r="D153" s="52">
        <v>1.02</v>
      </c>
      <c r="E153" s="41">
        <f t="shared" si="11"/>
        <v>0</v>
      </c>
      <c r="F153" s="38">
        <v>1.077434456928839</v>
      </c>
      <c r="G153" s="41">
        <f t="shared" si="25"/>
        <v>0</v>
      </c>
      <c r="H153" s="56">
        <v>39.829485970754313</v>
      </c>
      <c r="I153" s="41">
        <f t="shared" si="23"/>
        <v>0</v>
      </c>
      <c r="J153" s="36"/>
      <c r="K153" s="36"/>
      <c r="L153" s="36"/>
      <c r="M153" s="36"/>
      <c r="N153" s="37">
        <v>0.12845833333333331</v>
      </c>
      <c r="O153" s="41">
        <f t="shared" si="12"/>
        <v>0</v>
      </c>
      <c r="P153" s="49">
        <f t="shared" si="13"/>
        <v>0.12845833333333331</v>
      </c>
      <c r="Q153" s="49">
        <f t="shared" si="15"/>
        <v>0</v>
      </c>
      <c r="R153" s="5">
        <v>9.1999999999999993</v>
      </c>
      <c r="S153" s="41">
        <f t="shared" si="10"/>
        <v>-1.0752688172043112</v>
      </c>
      <c r="T153" s="65">
        <v>1.0453333333333332</v>
      </c>
      <c r="U153" s="41">
        <f t="shared" si="19"/>
        <v>0</v>
      </c>
      <c r="V153" s="5"/>
      <c r="W153" s="5"/>
      <c r="X153" s="49">
        <f t="shared" si="18"/>
        <v>1.0453333333333332</v>
      </c>
      <c r="Y153" s="49">
        <f t="shared" si="20"/>
        <v>0</v>
      </c>
      <c r="Z153" s="5"/>
      <c r="AA153" s="5"/>
      <c r="AB153" s="54">
        <v>20.74</v>
      </c>
      <c r="AC153" s="5"/>
      <c r="AD153" s="5"/>
      <c r="AE153" s="5"/>
      <c r="AF153" s="5"/>
      <c r="AG153" s="5"/>
      <c r="AH153" s="5"/>
      <c r="AI153" s="5"/>
      <c r="AJ153" s="5"/>
      <c r="AK153" s="5"/>
      <c r="AL153" s="42">
        <v>0.18127298</v>
      </c>
      <c r="AM153" s="41">
        <f t="shared" si="16"/>
        <v>0</v>
      </c>
      <c r="AN153" s="49">
        <f t="shared" si="14"/>
        <v>0.18127298</v>
      </c>
      <c r="AO153" s="49">
        <f t="shared" si="17"/>
        <v>0</v>
      </c>
      <c r="AP153" s="57">
        <v>10.968</v>
      </c>
      <c r="AQ153" s="5"/>
      <c r="AR153" s="5"/>
      <c r="AS153" s="5"/>
      <c r="AT153" s="5"/>
      <c r="AU153" s="5"/>
      <c r="AV153" s="44">
        <f t="shared" si="24"/>
        <v>8.524374507434981</v>
      </c>
    </row>
    <row r="154" spans="1:48" x14ac:dyDescent="0.4">
      <c r="A154" s="5">
        <f t="shared" si="9"/>
        <v>1402</v>
      </c>
      <c r="B154" s="47">
        <f t="shared" ref="B154:B159" si="27">0.25392*4</f>
        <v>1.0156799999999999</v>
      </c>
      <c r="C154" s="41">
        <f t="shared" si="21"/>
        <v>-3.6137260856362041</v>
      </c>
      <c r="D154" s="52">
        <v>1.02</v>
      </c>
      <c r="E154" s="41">
        <f t="shared" si="11"/>
        <v>0</v>
      </c>
      <c r="F154" s="38">
        <v>1.077434456928839</v>
      </c>
      <c r="G154" s="41">
        <f t="shared" si="25"/>
        <v>0</v>
      </c>
      <c r="H154" s="56">
        <v>39.829485970754313</v>
      </c>
      <c r="I154" s="41">
        <f t="shared" si="23"/>
        <v>0</v>
      </c>
      <c r="J154" s="36"/>
      <c r="K154" s="36"/>
      <c r="L154" s="36"/>
      <c r="M154" s="36"/>
      <c r="N154" s="37">
        <v>0.12845833333333331</v>
      </c>
      <c r="O154" s="41">
        <f t="shared" si="12"/>
        <v>0</v>
      </c>
      <c r="P154" s="49">
        <f t="shared" si="13"/>
        <v>0.12845833333333331</v>
      </c>
      <c r="Q154" s="49">
        <f t="shared" si="15"/>
        <v>0</v>
      </c>
      <c r="R154" s="5">
        <v>9.1999999999999993</v>
      </c>
      <c r="S154" s="41">
        <f t="shared" si="10"/>
        <v>0</v>
      </c>
      <c r="T154" s="65">
        <v>1.0453333333333332</v>
      </c>
      <c r="U154" s="41">
        <f t="shared" si="19"/>
        <v>0</v>
      </c>
      <c r="V154" s="5"/>
      <c r="W154" s="5"/>
      <c r="X154" s="49">
        <f t="shared" si="18"/>
        <v>1.0453333333333332</v>
      </c>
      <c r="Y154" s="49">
        <f t="shared" si="20"/>
        <v>0</v>
      </c>
      <c r="Z154" s="5"/>
      <c r="AA154" s="5"/>
      <c r="AB154" s="54">
        <v>20.74</v>
      </c>
      <c r="AC154" s="5"/>
      <c r="AD154" s="5"/>
      <c r="AE154" s="5"/>
      <c r="AF154" s="5"/>
      <c r="AG154" s="5"/>
      <c r="AH154" s="5"/>
      <c r="AI154" s="5"/>
      <c r="AJ154" s="5"/>
      <c r="AK154" s="5"/>
      <c r="AL154" s="42">
        <v>0.18127298</v>
      </c>
      <c r="AM154" s="41">
        <f t="shared" si="16"/>
        <v>0</v>
      </c>
      <c r="AN154" s="49">
        <f t="shared" si="14"/>
        <v>0.18127298</v>
      </c>
      <c r="AO154" s="49">
        <f t="shared" si="17"/>
        <v>0</v>
      </c>
      <c r="AP154" s="57">
        <v>10.968</v>
      </c>
      <c r="AQ154" s="5"/>
      <c r="AR154" s="5"/>
      <c r="AS154" s="5"/>
      <c r="AT154" s="5"/>
      <c r="AU154" s="5"/>
      <c r="AV154" s="44">
        <f t="shared" si="24"/>
        <v>8.5205665074349817</v>
      </c>
    </row>
    <row r="155" spans="1:48" x14ac:dyDescent="0.4">
      <c r="A155" s="5">
        <f t="shared" si="9"/>
        <v>1403</v>
      </c>
      <c r="B155" s="47">
        <f t="shared" si="27"/>
        <v>1.0156799999999999</v>
      </c>
      <c r="C155" s="41">
        <f t="shared" si="21"/>
        <v>0</v>
      </c>
      <c r="D155" s="52">
        <v>1.02</v>
      </c>
      <c r="E155" s="41">
        <f t="shared" si="11"/>
        <v>0</v>
      </c>
      <c r="F155" s="38">
        <v>1.077434456928839</v>
      </c>
      <c r="G155" s="41">
        <f t="shared" si="25"/>
        <v>0</v>
      </c>
      <c r="H155" s="56">
        <v>39.829485970754313</v>
      </c>
      <c r="I155" s="41">
        <f t="shared" si="23"/>
        <v>0</v>
      </c>
      <c r="J155" s="36"/>
      <c r="K155" s="36"/>
      <c r="L155" s="36"/>
      <c r="M155" s="36"/>
      <c r="N155" s="37">
        <v>0.12845833333333331</v>
      </c>
      <c r="O155" s="41">
        <f t="shared" si="12"/>
        <v>0</v>
      </c>
      <c r="P155" s="49">
        <f t="shared" si="13"/>
        <v>0.12845833333333331</v>
      </c>
      <c r="Q155" s="49">
        <f t="shared" si="15"/>
        <v>0</v>
      </c>
      <c r="R155" s="5">
        <v>9.1999999999999993</v>
      </c>
      <c r="S155" s="41">
        <f t="shared" si="10"/>
        <v>0</v>
      </c>
      <c r="T155" s="65">
        <v>1.0453333333333332</v>
      </c>
      <c r="U155" s="41">
        <f t="shared" si="19"/>
        <v>0</v>
      </c>
      <c r="V155" s="5"/>
      <c r="W155" s="5"/>
      <c r="X155" s="49">
        <f t="shared" si="18"/>
        <v>1.0453333333333332</v>
      </c>
      <c r="Y155" s="49">
        <f t="shared" si="20"/>
        <v>0</v>
      </c>
      <c r="Z155" s="5"/>
      <c r="AA155" s="5"/>
      <c r="AB155" s="54">
        <v>20.74</v>
      </c>
      <c r="AC155" s="5"/>
      <c r="AD155" s="5"/>
      <c r="AE155" s="5"/>
      <c r="AF155" s="5"/>
      <c r="AG155" s="5"/>
      <c r="AH155" s="5"/>
      <c r="AI155" s="5"/>
      <c r="AJ155" s="5"/>
      <c r="AK155" s="5"/>
      <c r="AL155" s="42">
        <v>0.18127298</v>
      </c>
      <c r="AM155" s="41">
        <f t="shared" si="16"/>
        <v>0</v>
      </c>
      <c r="AN155" s="49">
        <f t="shared" si="14"/>
        <v>0.18127298</v>
      </c>
      <c r="AO155" s="49">
        <f t="shared" si="17"/>
        <v>0</v>
      </c>
      <c r="AP155" s="57">
        <v>10.968</v>
      </c>
      <c r="AQ155" s="5"/>
      <c r="AR155" s="5"/>
      <c r="AS155" s="5"/>
      <c r="AT155" s="5"/>
      <c r="AU155" s="5"/>
      <c r="AV155" s="44">
        <f t="shared" si="24"/>
        <v>8.5205665074349817</v>
      </c>
    </row>
    <row r="156" spans="1:48" x14ac:dyDescent="0.4">
      <c r="A156" s="5">
        <f t="shared" si="9"/>
        <v>1404</v>
      </c>
      <c r="B156" s="47">
        <f t="shared" si="27"/>
        <v>1.0156799999999999</v>
      </c>
      <c r="C156" s="41">
        <f t="shared" si="21"/>
        <v>0</v>
      </c>
      <c r="D156" s="52">
        <v>1.02</v>
      </c>
      <c r="E156" s="41">
        <f t="shared" si="11"/>
        <v>0</v>
      </c>
      <c r="F156" s="38">
        <v>1.077434456928839</v>
      </c>
      <c r="G156" s="41">
        <f t="shared" si="25"/>
        <v>0</v>
      </c>
      <c r="H156" s="56">
        <v>39.829485970754313</v>
      </c>
      <c r="I156" s="41">
        <f t="shared" si="23"/>
        <v>0</v>
      </c>
      <c r="J156" s="36"/>
      <c r="K156" s="36"/>
      <c r="L156" s="36"/>
      <c r="M156" s="36"/>
      <c r="N156" s="37">
        <v>0.115</v>
      </c>
      <c r="O156" s="41">
        <f t="shared" si="12"/>
        <v>-10.476808303600372</v>
      </c>
      <c r="P156" s="49">
        <f t="shared" si="13"/>
        <v>0.115</v>
      </c>
      <c r="Q156" s="49">
        <f t="shared" si="15"/>
        <v>-10.476808303600372</v>
      </c>
      <c r="R156" s="5">
        <v>9.1999999999999993</v>
      </c>
      <c r="S156" s="41">
        <f t="shared" si="10"/>
        <v>0</v>
      </c>
      <c r="T156" s="65">
        <v>1.0453333333333332</v>
      </c>
      <c r="U156" s="41">
        <f t="shared" si="19"/>
        <v>0</v>
      </c>
      <c r="V156" s="5"/>
      <c r="W156" s="5"/>
      <c r="X156" s="49">
        <f t="shared" si="18"/>
        <v>1.0453333333333332</v>
      </c>
      <c r="Y156" s="49">
        <f t="shared" si="20"/>
        <v>0</v>
      </c>
      <c r="Z156" s="5"/>
      <c r="AA156" s="5"/>
      <c r="AB156" s="54">
        <v>20.74</v>
      </c>
      <c r="AC156" s="5"/>
      <c r="AD156" s="5"/>
      <c r="AE156" s="5"/>
      <c r="AF156" s="5"/>
      <c r="AG156" s="5"/>
      <c r="AH156" s="5"/>
      <c r="AI156" s="5"/>
      <c r="AJ156" s="5"/>
      <c r="AK156" s="5"/>
      <c r="AL156" s="42">
        <v>0.18127298</v>
      </c>
      <c r="AM156" s="41">
        <f t="shared" si="16"/>
        <v>0</v>
      </c>
      <c r="AN156" s="49">
        <f t="shared" si="14"/>
        <v>0.18127298</v>
      </c>
      <c r="AO156" s="49">
        <f t="shared" si="17"/>
        <v>0</v>
      </c>
      <c r="AP156" s="57">
        <v>10.968</v>
      </c>
      <c r="AQ156" s="5"/>
      <c r="AR156" s="5"/>
      <c r="AS156" s="5"/>
      <c r="AT156" s="5"/>
      <c r="AU156" s="5"/>
      <c r="AV156" s="44">
        <f t="shared" si="24"/>
        <v>8.5192206741016498</v>
      </c>
    </row>
    <row r="157" spans="1:48" x14ac:dyDescent="0.4">
      <c r="A157" s="5">
        <f t="shared" si="9"/>
        <v>1405</v>
      </c>
      <c r="B157" s="47">
        <f t="shared" si="27"/>
        <v>1.0156799999999999</v>
      </c>
      <c r="C157" s="41">
        <f t="shared" si="21"/>
        <v>0</v>
      </c>
      <c r="D157" s="52">
        <v>1.02</v>
      </c>
      <c r="E157" s="41">
        <f t="shared" si="11"/>
        <v>0</v>
      </c>
      <c r="F157" s="38">
        <v>1.077434456928839</v>
      </c>
      <c r="G157" s="41">
        <f t="shared" si="25"/>
        <v>0</v>
      </c>
      <c r="H157" s="56">
        <v>39.829485970754313</v>
      </c>
      <c r="I157" s="41">
        <f t="shared" si="23"/>
        <v>0</v>
      </c>
      <c r="J157" s="36"/>
      <c r="K157" s="36"/>
      <c r="L157" s="36"/>
      <c r="M157" s="36"/>
      <c r="N157" s="37">
        <v>0.115</v>
      </c>
      <c r="O157" s="41">
        <f t="shared" si="12"/>
        <v>0</v>
      </c>
      <c r="P157" s="49">
        <f t="shared" si="13"/>
        <v>0.115</v>
      </c>
      <c r="Q157" s="49">
        <f t="shared" si="15"/>
        <v>0</v>
      </c>
      <c r="R157" s="5">
        <v>9.1999999999999993</v>
      </c>
      <c r="S157" s="41">
        <f t="shared" si="10"/>
        <v>0</v>
      </c>
      <c r="T157" s="65">
        <v>1.0453333333333332</v>
      </c>
      <c r="U157" s="41">
        <f t="shared" si="19"/>
        <v>0</v>
      </c>
      <c r="V157" s="5"/>
      <c r="W157" s="5"/>
      <c r="X157" s="49">
        <f t="shared" si="18"/>
        <v>1.0453333333333332</v>
      </c>
      <c r="Y157" s="49">
        <f t="shared" si="20"/>
        <v>0</v>
      </c>
      <c r="Z157" s="5"/>
      <c r="AA157" s="5"/>
      <c r="AB157" s="54">
        <v>20.74</v>
      </c>
      <c r="AC157" s="5"/>
      <c r="AD157" s="5"/>
      <c r="AE157" s="5"/>
      <c r="AF157" s="5"/>
      <c r="AG157" s="5"/>
      <c r="AH157" s="5"/>
      <c r="AI157" s="5"/>
      <c r="AJ157" s="5"/>
      <c r="AK157" s="5"/>
      <c r="AL157" s="42">
        <v>0.18127298</v>
      </c>
      <c r="AM157" s="41">
        <f t="shared" si="16"/>
        <v>0</v>
      </c>
      <c r="AN157" s="49">
        <f t="shared" si="14"/>
        <v>0.18127298</v>
      </c>
      <c r="AO157" s="49">
        <f t="shared" si="17"/>
        <v>0</v>
      </c>
      <c r="AP157" s="57">
        <v>10.968</v>
      </c>
      <c r="AQ157" s="5"/>
      <c r="AR157" s="5"/>
      <c r="AS157" s="5"/>
      <c r="AT157" s="5"/>
      <c r="AU157" s="5"/>
      <c r="AV157" s="44">
        <f t="shared" si="24"/>
        <v>8.5192206741016498</v>
      </c>
    </row>
    <row r="158" spans="1:48" x14ac:dyDescent="0.4">
      <c r="A158" s="5">
        <f t="shared" si="9"/>
        <v>1406</v>
      </c>
      <c r="B158" s="47">
        <f t="shared" si="27"/>
        <v>1.0156799999999999</v>
      </c>
      <c r="C158" s="41">
        <f t="shared" si="21"/>
        <v>0</v>
      </c>
      <c r="D158" s="52">
        <v>1.02</v>
      </c>
      <c r="E158" s="41">
        <f t="shared" si="11"/>
        <v>0</v>
      </c>
      <c r="F158" s="38">
        <v>1.077434456928839</v>
      </c>
      <c r="G158" s="41">
        <f t="shared" si="25"/>
        <v>0</v>
      </c>
      <c r="H158" s="56">
        <v>39.829485970754313</v>
      </c>
      <c r="I158" s="41">
        <f t="shared" si="23"/>
        <v>0</v>
      </c>
      <c r="J158" s="36"/>
      <c r="K158" s="36"/>
      <c r="L158" s="36"/>
      <c r="M158" s="36"/>
      <c r="N158" s="37">
        <v>0.115</v>
      </c>
      <c r="O158" s="41">
        <f t="shared" si="12"/>
        <v>0</v>
      </c>
      <c r="P158" s="49">
        <f t="shared" si="13"/>
        <v>0.115</v>
      </c>
      <c r="Q158" s="49">
        <f t="shared" si="15"/>
        <v>0</v>
      </c>
      <c r="R158" s="5">
        <v>9.1999999999999993</v>
      </c>
      <c r="S158" s="41">
        <f t="shared" si="10"/>
        <v>0</v>
      </c>
      <c r="T158" s="65">
        <v>1.0453333333333332</v>
      </c>
      <c r="U158" s="41">
        <f t="shared" si="19"/>
        <v>0</v>
      </c>
      <c r="V158" s="5"/>
      <c r="W158" s="5"/>
      <c r="X158" s="49">
        <f t="shared" si="18"/>
        <v>1.0453333333333332</v>
      </c>
      <c r="Y158" s="49">
        <f t="shared" si="20"/>
        <v>0</v>
      </c>
      <c r="Z158" s="5"/>
      <c r="AA158" s="5"/>
      <c r="AB158" s="54">
        <v>20.74</v>
      </c>
      <c r="AC158" s="5"/>
      <c r="AD158" s="5"/>
      <c r="AE158" s="5"/>
      <c r="AF158" s="5"/>
      <c r="AG158" s="5"/>
      <c r="AH158" s="5"/>
      <c r="AI158" s="5"/>
      <c r="AJ158" s="5"/>
      <c r="AK158" s="5"/>
      <c r="AL158" s="42">
        <v>0.18127298</v>
      </c>
      <c r="AM158" s="41">
        <f t="shared" si="16"/>
        <v>0</v>
      </c>
      <c r="AN158" s="49">
        <f t="shared" si="14"/>
        <v>0.18127298</v>
      </c>
      <c r="AO158" s="49">
        <f t="shared" si="17"/>
        <v>0</v>
      </c>
      <c r="AP158" s="57">
        <v>10.968</v>
      </c>
      <c r="AQ158" s="5"/>
      <c r="AR158" s="5"/>
      <c r="AS158" s="5"/>
      <c r="AT158" s="5"/>
      <c r="AU158" s="5"/>
      <c r="AV158" s="44">
        <f t="shared" si="24"/>
        <v>8.5192206741016498</v>
      </c>
    </row>
    <row r="159" spans="1:48" x14ac:dyDescent="0.4">
      <c r="A159" s="5">
        <f t="shared" si="9"/>
        <v>1407</v>
      </c>
      <c r="B159" s="47">
        <f t="shared" si="27"/>
        <v>1.0156799999999999</v>
      </c>
      <c r="C159" s="41">
        <f t="shared" si="21"/>
        <v>0</v>
      </c>
      <c r="D159" s="52">
        <v>1.02</v>
      </c>
      <c r="E159" s="41">
        <f t="shared" si="11"/>
        <v>0</v>
      </c>
      <c r="F159" s="38">
        <v>1.077434456928839</v>
      </c>
      <c r="G159" s="41">
        <f t="shared" si="25"/>
        <v>0</v>
      </c>
      <c r="H159" s="56">
        <v>39.829485970754313</v>
      </c>
      <c r="I159" s="41">
        <f t="shared" si="23"/>
        <v>0</v>
      </c>
      <c r="J159" s="36"/>
      <c r="K159" s="36"/>
      <c r="L159" s="36"/>
      <c r="M159" s="36"/>
      <c r="N159" s="37">
        <v>0.115</v>
      </c>
      <c r="O159" s="41">
        <f t="shared" si="12"/>
        <v>0</v>
      </c>
      <c r="P159" s="49">
        <f t="shared" si="13"/>
        <v>0.115</v>
      </c>
      <c r="Q159" s="49">
        <f t="shared" si="15"/>
        <v>0</v>
      </c>
      <c r="R159" s="5">
        <v>9.1999999999999993</v>
      </c>
      <c r="S159" s="41">
        <f t="shared" si="10"/>
        <v>0</v>
      </c>
      <c r="T159" s="65">
        <v>1.0453333333333332</v>
      </c>
      <c r="U159" s="41">
        <f t="shared" si="19"/>
        <v>0</v>
      </c>
      <c r="V159" s="5"/>
      <c r="W159" s="5"/>
      <c r="X159" s="49">
        <f t="shared" si="18"/>
        <v>1.0453333333333332</v>
      </c>
      <c r="Y159" s="49">
        <f t="shared" si="20"/>
        <v>0</v>
      </c>
      <c r="Z159" s="5"/>
      <c r="AA159" s="5"/>
      <c r="AB159" s="54">
        <v>20.74</v>
      </c>
      <c r="AC159" s="5"/>
      <c r="AD159" s="5"/>
      <c r="AE159" s="5"/>
      <c r="AF159" s="5"/>
      <c r="AG159" s="5"/>
      <c r="AH159" s="5"/>
      <c r="AI159" s="5"/>
      <c r="AJ159" s="5"/>
      <c r="AK159" s="5"/>
      <c r="AL159" s="42">
        <v>0.17724469000000001</v>
      </c>
      <c r="AM159" s="41">
        <f t="shared" si="16"/>
        <v>-2.2222230803509602</v>
      </c>
      <c r="AN159" s="49">
        <f t="shared" si="14"/>
        <v>0.17724469000000001</v>
      </c>
      <c r="AO159" s="49">
        <f t="shared" si="17"/>
        <v>-2.2222230803509602</v>
      </c>
      <c r="AP159" s="57">
        <v>10.968</v>
      </c>
      <c r="AQ159" s="5"/>
      <c r="AR159" s="5"/>
      <c r="AS159" s="5"/>
      <c r="AT159" s="5"/>
      <c r="AU159" s="5"/>
      <c r="AV159" s="44">
        <f t="shared" si="24"/>
        <v>8.5188178451016476</v>
      </c>
    </row>
    <row r="160" spans="1:48" x14ac:dyDescent="0.4">
      <c r="A160" s="5">
        <f t="shared" si="9"/>
        <v>1408</v>
      </c>
      <c r="B160" s="47">
        <f t="shared" ref="B160:B168" si="28">0.24697*4</f>
        <v>0.98787999999999998</v>
      </c>
      <c r="C160" s="41">
        <f t="shared" si="21"/>
        <v>-2.7370825456836778</v>
      </c>
      <c r="D160" s="52">
        <v>1.02</v>
      </c>
      <c r="E160" s="41">
        <f t="shared" si="11"/>
        <v>0</v>
      </c>
      <c r="F160" s="38">
        <v>1.077434456928839</v>
      </c>
      <c r="G160" s="41">
        <f t="shared" si="25"/>
        <v>0</v>
      </c>
      <c r="H160" s="56">
        <v>39.829485970754313</v>
      </c>
      <c r="I160" s="41">
        <f t="shared" si="23"/>
        <v>0</v>
      </c>
      <c r="J160" s="36"/>
      <c r="K160" s="36"/>
      <c r="L160" s="36"/>
      <c r="M160" s="36"/>
      <c r="N160" s="37">
        <v>0.115</v>
      </c>
      <c r="O160" s="41">
        <f t="shared" si="12"/>
        <v>0</v>
      </c>
      <c r="P160" s="49">
        <f t="shared" si="13"/>
        <v>0.115</v>
      </c>
      <c r="Q160" s="49">
        <f t="shared" si="15"/>
        <v>0</v>
      </c>
      <c r="R160" s="5">
        <v>9.1999999999999993</v>
      </c>
      <c r="S160" s="41">
        <f t="shared" si="10"/>
        <v>0</v>
      </c>
      <c r="T160" s="65">
        <v>1.0453333333333332</v>
      </c>
      <c r="U160" s="41">
        <f t="shared" si="19"/>
        <v>0</v>
      </c>
      <c r="V160" s="5"/>
      <c r="W160" s="5"/>
      <c r="X160" s="49">
        <f t="shared" si="18"/>
        <v>1.0453333333333332</v>
      </c>
      <c r="Y160" s="49">
        <f t="shared" si="20"/>
        <v>0</v>
      </c>
      <c r="Z160" s="5"/>
      <c r="AA160" s="5"/>
      <c r="AB160" s="54">
        <v>20.74</v>
      </c>
      <c r="AC160" s="5"/>
      <c r="AD160" s="5"/>
      <c r="AE160" s="5"/>
      <c r="AF160" s="5"/>
      <c r="AG160" s="5"/>
      <c r="AH160" s="5"/>
      <c r="AI160" s="5"/>
      <c r="AJ160" s="5"/>
      <c r="AK160" s="5"/>
      <c r="AL160" s="42">
        <v>0.17218054999999999</v>
      </c>
      <c r="AM160" s="41">
        <f t="shared" si="16"/>
        <v>-2.8571462422936511</v>
      </c>
      <c r="AN160" s="49">
        <f t="shared" si="14"/>
        <v>0.17218054999999999</v>
      </c>
      <c r="AO160" s="49">
        <f t="shared" si="17"/>
        <v>-2.8571462422936511</v>
      </c>
      <c r="AP160" s="57">
        <v>10.968</v>
      </c>
      <c r="AQ160" s="5"/>
      <c r="AR160" s="5"/>
      <c r="AS160" s="5"/>
      <c r="AT160" s="5"/>
      <c r="AU160" s="5"/>
      <c r="AV160" s="44">
        <f t="shared" si="24"/>
        <v>8.5155314311016479</v>
      </c>
    </row>
    <row r="161" spans="1:48" x14ac:dyDescent="0.4">
      <c r="A161" s="5">
        <f t="shared" ref="A161:A224" si="29">A160+1</f>
        <v>1409</v>
      </c>
      <c r="B161" s="47">
        <f t="shared" si="28"/>
        <v>0.98787999999999998</v>
      </c>
      <c r="C161" s="41">
        <f t="shared" si="21"/>
        <v>0</v>
      </c>
      <c r="D161" s="52">
        <v>1.02</v>
      </c>
      <c r="E161" s="41">
        <f t="shared" si="11"/>
        <v>0</v>
      </c>
      <c r="F161" s="38">
        <v>1.077434456928839</v>
      </c>
      <c r="G161" s="41">
        <f t="shared" si="25"/>
        <v>0</v>
      </c>
      <c r="H161" s="56">
        <v>39.829485970754313</v>
      </c>
      <c r="I161" s="41">
        <f t="shared" si="23"/>
        <v>0</v>
      </c>
      <c r="J161" s="36"/>
      <c r="K161" s="36"/>
      <c r="L161" s="36"/>
      <c r="M161" s="36"/>
      <c r="N161" s="37">
        <v>0.115</v>
      </c>
      <c r="O161" s="41">
        <f t="shared" si="12"/>
        <v>0</v>
      </c>
      <c r="P161" s="49">
        <f t="shared" si="13"/>
        <v>0.115</v>
      </c>
      <c r="Q161" s="49">
        <f t="shared" si="15"/>
        <v>0</v>
      </c>
      <c r="R161" s="5">
        <v>9.1999999999999993</v>
      </c>
      <c r="S161" s="41">
        <f t="shared" ref="S161:S224" si="30">100*(R161/R160-1)</f>
        <v>0</v>
      </c>
      <c r="T161" s="65">
        <v>1.0453333333333332</v>
      </c>
      <c r="U161" s="41">
        <f t="shared" si="19"/>
        <v>0</v>
      </c>
      <c r="V161" s="5"/>
      <c r="W161" s="5"/>
      <c r="X161" s="49">
        <f t="shared" si="18"/>
        <v>1.0453333333333332</v>
      </c>
      <c r="Y161" s="49">
        <f t="shared" si="20"/>
        <v>0</v>
      </c>
      <c r="Z161" s="5"/>
      <c r="AA161" s="5"/>
      <c r="AB161" s="54">
        <v>20.74</v>
      </c>
      <c r="AC161" s="5"/>
      <c r="AD161" s="5"/>
      <c r="AE161" s="5"/>
      <c r="AF161" s="5"/>
      <c r="AG161" s="5"/>
      <c r="AH161" s="5"/>
      <c r="AI161" s="5"/>
      <c r="AJ161" s="5"/>
      <c r="AK161" s="5"/>
      <c r="AL161" s="42">
        <v>0.17218054999999999</v>
      </c>
      <c r="AM161" s="41">
        <f t="shared" si="16"/>
        <v>0</v>
      </c>
      <c r="AN161" s="49">
        <f t="shared" si="14"/>
        <v>0.17218054999999999</v>
      </c>
      <c r="AO161" s="49">
        <f t="shared" si="17"/>
        <v>0</v>
      </c>
      <c r="AP161" s="57">
        <v>10.968</v>
      </c>
      <c r="AQ161" s="5"/>
      <c r="AR161" s="5"/>
      <c r="AS161" s="5"/>
      <c r="AT161" s="5"/>
      <c r="AU161" s="5"/>
      <c r="AV161" s="44">
        <f t="shared" si="24"/>
        <v>8.5155314311016479</v>
      </c>
    </row>
    <row r="162" spans="1:48" x14ac:dyDescent="0.4">
      <c r="A162" s="5">
        <f t="shared" si="29"/>
        <v>1410</v>
      </c>
      <c r="B162" s="47">
        <f t="shared" si="28"/>
        <v>0.98787999999999998</v>
      </c>
      <c r="C162" s="41">
        <f t="shared" si="21"/>
        <v>0</v>
      </c>
      <c r="D162" s="52">
        <v>1.02</v>
      </c>
      <c r="E162" s="41">
        <f t="shared" si="11"/>
        <v>0</v>
      </c>
      <c r="F162" s="38">
        <v>1.077434456928839</v>
      </c>
      <c r="G162" s="41">
        <f t="shared" si="25"/>
        <v>0</v>
      </c>
      <c r="H162" s="56">
        <v>39.829485970754313</v>
      </c>
      <c r="I162" s="41">
        <f t="shared" si="23"/>
        <v>0</v>
      </c>
      <c r="J162" s="36"/>
      <c r="K162" s="36"/>
      <c r="L162" s="36"/>
      <c r="M162" s="36"/>
      <c r="N162" s="37">
        <v>0.115</v>
      </c>
      <c r="O162" s="41">
        <f t="shared" si="12"/>
        <v>0</v>
      </c>
      <c r="P162" s="49">
        <f t="shared" si="13"/>
        <v>0.115</v>
      </c>
      <c r="Q162" s="49">
        <f t="shared" si="15"/>
        <v>0</v>
      </c>
      <c r="R162" s="5">
        <v>8.8000000000000007</v>
      </c>
      <c r="S162" s="41">
        <f t="shared" si="30"/>
        <v>-4.3478260869565073</v>
      </c>
      <c r="T162" s="65">
        <v>1.0453333333333332</v>
      </c>
      <c r="U162" s="41">
        <f t="shared" si="19"/>
        <v>0</v>
      </c>
      <c r="V162" s="5"/>
      <c r="W162" s="5"/>
      <c r="X162" s="49">
        <f t="shared" si="18"/>
        <v>1.0453333333333332</v>
      </c>
      <c r="Y162" s="49">
        <f t="shared" si="20"/>
        <v>0</v>
      </c>
      <c r="Z162" s="5"/>
      <c r="AA162" s="5"/>
      <c r="AB162" s="54">
        <v>20.74</v>
      </c>
      <c r="AC162" s="5"/>
      <c r="AD162" s="5"/>
      <c r="AE162" s="5"/>
      <c r="AF162" s="5"/>
      <c r="AG162" s="5"/>
      <c r="AH162" s="5"/>
      <c r="AI162" s="5"/>
      <c r="AJ162" s="5"/>
      <c r="AK162" s="5"/>
      <c r="AL162" s="42">
        <v>0.17218054999999999</v>
      </c>
      <c r="AM162" s="41">
        <f t="shared" si="16"/>
        <v>0</v>
      </c>
      <c r="AN162" s="49">
        <f t="shared" si="14"/>
        <v>0.17218054999999999</v>
      </c>
      <c r="AO162" s="49">
        <f t="shared" si="17"/>
        <v>0</v>
      </c>
      <c r="AP162" s="57">
        <v>10.968</v>
      </c>
      <c r="AQ162" s="5"/>
      <c r="AR162" s="5"/>
      <c r="AS162" s="5"/>
      <c r="AT162" s="5"/>
      <c r="AU162" s="5"/>
      <c r="AV162" s="44">
        <f t="shared" si="24"/>
        <v>8.475531431101647</v>
      </c>
    </row>
    <row r="163" spans="1:48" x14ac:dyDescent="0.4">
      <c r="A163" s="5">
        <f t="shared" si="29"/>
        <v>1411</v>
      </c>
      <c r="B163" s="47">
        <f t="shared" si="28"/>
        <v>0.98787999999999998</v>
      </c>
      <c r="C163" s="41">
        <f t="shared" si="21"/>
        <v>0</v>
      </c>
      <c r="D163" s="52">
        <v>1.1000000000000001</v>
      </c>
      <c r="E163" s="41">
        <f t="shared" si="11"/>
        <v>7.8431372549019773</v>
      </c>
      <c r="F163" s="38">
        <v>1.077434456928839</v>
      </c>
      <c r="G163" s="41">
        <f t="shared" si="25"/>
        <v>0</v>
      </c>
      <c r="H163" s="56">
        <v>39.829485970754313</v>
      </c>
      <c r="I163" s="41">
        <f t="shared" si="23"/>
        <v>0</v>
      </c>
      <c r="J163" s="36"/>
      <c r="K163" s="36"/>
      <c r="L163" s="36"/>
      <c r="M163" s="36"/>
      <c r="N163" s="37">
        <v>0.115</v>
      </c>
      <c r="O163" s="41">
        <f t="shared" si="12"/>
        <v>0</v>
      </c>
      <c r="P163" s="49">
        <f t="shared" si="13"/>
        <v>0.115</v>
      </c>
      <c r="Q163" s="49">
        <f t="shared" si="15"/>
        <v>0</v>
      </c>
      <c r="R163" s="5">
        <v>8.8000000000000007</v>
      </c>
      <c r="S163" s="41">
        <f t="shared" si="30"/>
        <v>0</v>
      </c>
      <c r="T163" s="65">
        <v>1.0453333333333332</v>
      </c>
      <c r="U163" s="41">
        <f t="shared" si="19"/>
        <v>0</v>
      </c>
      <c r="V163" s="5"/>
      <c r="W163" s="5"/>
      <c r="X163" s="49">
        <f t="shared" si="18"/>
        <v>1.0453333333333332</v>
      </c>
      <c r="Y163" s="49">
        <f t="shared" si="20"/>
        <v>0</v>
      </c>
      <c r="Z163" s="5"/>
      <c r="AA163" s="5"/>
      <c r="AB163" s="54">
        <v>20.74</v>
      </c>
      <c r="AC163" s="5"/>
      <c r="AD163" s="5"/>
      <c r="AE163" s="5"/>
      <c r="AF163" s="5"/>
      <c r="AG163" s="5"/>
      <c r="AH163" s="5"/>
      <c r="AI163" s="5"/>
      <c r="AJ163" s="5"/>
      <c r="AK163" s="5"/>
      <c r="AL163" s="42">
        <v>0.17218054999999999</v>
      </c>
      <c r="AM163" s="41">
        <f t="shared" si="16"/>
        <v>0</v>
      </c>
      <c r="AN163" s="49">
        <f t="shared" si="14"/>
        <v>0.17218054999999999</v>
      </c>
      <c r="AO163" s="49">
        <f t="shared" si="17"/>
        <v>0</v>
      </c>
      <c r="AP163" s="57">
        <v>10.968</v>
      </c>
      <c r="AQ163" s="5"/>
      <c r="AR163" s="5"/>
      <c r="AS163" s="5"/>
      <c r="AT163" s="5"/>
      <c r="AU163" s="5"/>
      <c r="AV163" s="44">
        <f t="shared" si="24"/>
        <v>8.4835314311016479</v>
      </c>
    </row>
    <row r="164" spans="1:48" x14ac:dyDescent="0.4">
      <c r="A164" s="5">
        <f t="shared" si="29"/>
        <v>1412</v>
      </c>
      <c r="B164" s="47">
        <f t="shared" si="28"/>
        <v>0.98787999999999998</v>
      </c>
      <c r="C164" s="41">
        <f t="shared" si="21"/>
        <v>0</v>
      </c>
      <c r="D164" s="52">
        <v>1.1000000000000001</v>
      </c>
      <c r="E164" s="41">
        <f t="shared" si="11"/>
        <v>0</v>
      </c>
      <c r="F164" s="38">
        <v>0.89898437499999995</v>
      </c>
      <c r="G164" s="41">
        <f t="shared" si="25"/>
        <v>-16.562500000000014</v>
      </c>
      <c r="H164" s="56">
        <v>39.829485970754313</v>
      </c>
      <c r="I164" s="41">
        <f t="shared" si="23"/>
        <v>0</v>
      </c>
      <c r="J164" s="36"/>
      <c r="K164" s="36"/>
      <c r="L164" s="36"/>
      <c r="M164" s="36"/>
      <c r="N164" s="37">
        <v>0.115</v>
      </c>
      <c r="O164" s="41">
        <f t="shared" si="12"/>
        <v>0</v>
      </c>
      <c r="P164" s="49">
        <f t="shared" si="13"/>
        <v>0.115</v>
      </c>
      <c r="Q164" s="49">
        <f t="shared" si="15"/>
        <v>0</v>
      </c>
      <c r="R164" s="5">
        <v>8.8000000000000007</v>
      </c>
      <c r="S164" s="41">
        <f t="shared" si="30"/>
        <v>0</v>
      </c>
      <c r="T164" s="65">
        <v>1.0453333333333332</v>
      </c>
      <c r="U164" s="41">
        <f t="shared" si="19"/>
        <v>0</v>
      </c>
      <c r="V164" s="5"/>
      <c r="W164" s="5"/>
      <c r="X164" s="49">
        <f t="shared" si="18"/>
        <v>1.0453333333333332</v>
      </c>
      <c r="Y164" s="49">
        <f t="shared" si="20"/>
        <v>0</v>
      </c>
      <c r="Z164" s="5"/>
      <c r="AA164" s="5"/>
      <c r="AB164" s="54">
        <v>20.74</v>
      </c>
      <c r="AC164" s="5"/>
      <c r="AD164" s="5"/>
      <c r="AE164" s="5"/>
      <c r="AF164" s="5"/>
      <c r="AG164" s="5"/>
      <c r="AH164" s="5"/>
      <c r="AI164" s="5"/>
      <c r="AJ164" s="5"/>
      <c r="AK164" s="5"/>
      <c r="AL164" s="42">
        <v>0.17218054999999999</v>
      </c>
      <c r="AM164" s="41">
        <f t="shared" si="16"/>
        <v>0</v>
      </c>
      <c r="AN164" s="49">
        <f t="shared" si="14"/>
        <v>0.17218054999999999</v>
      </c>
      <c r="AO164" s="49">
        <f t="shared" si="17"/>
        <v>0</v>
      </c>
      <c r="AP164" s="57">
        <v>10.968</v>
      </c>
      <c r="AQ164" s="5"/>
      <c r="AR164" s="5"/>
      <c r="AS164" s="5"/>
      <c r="AT164" s="5"/>
      <c r="AU164" s="5"/>
      <c r="AV164" s="44">
        <f t="shared" si="24"/>
        <v>8.4656864229087638</v>
      </c>
    </row>
    <row r="165" spans="1:48" x14ac:dyDescent="0.4">
      <c r="A165" s="5">
        <f t="shared" si="29"/>
        <v>1413</v>
      </c>
      <c r="B165" s="47">
        <f t="shared" si="28"/>
        <v>0.98787999999999998</v>
      </c>
      <c r="C165" s="41">
        <f t="shared" si="21"/>
        <v>0</v>
      </c>
      <c r="D165" s="52">
        <v>1.1000000000000001</v>
      </c>
      <c r="E165" s="41">
        <f t="shared" si="11"/>
        <v>0</v>
      </c>
      <c r="F165" s="38">
        <v>0.89898437499999995</v>
      </c>
      <c r="G165" s="41">
        <f t="shared" si="25"/>
        <v>0</v>
      </c>
      <c r="H165" s="56">
        <v>36.543870828905419</v>
      </c>
      <c r="I165" s="41">
        <f t="shared" si="23"/>
        <v>-8.2492029755579352</v>
      </c>
      <c r="J165" s="36"/>
      <c r="K165" s="36"/>
      <c r="L165" s="36"/>
      <c r="M165" s="36"/>
      <c r="N165" s="37">
        <v>0.115</v>
      </c>
      <c r="O165" s="41">
        <f t="shared" si="12"/>
        <v>0</v>
      </c>
      <c r="P165" s="49">
        <f t="shared" si="13"/>
        <v>0.115</v>
      </c>
      <c r="Q165" s="49">
        <f t="shared" si="15"/>
        <v>0</v>
      </c>
      <c r="R165" s="5">
        <v>8.8000000000000007</v>
      </c>
      <c r="S165" s="41">
        <f t="shared" si="30"/>
        <v>0</v>
      </c>
      <c r="T165" s="65">
        <v>1.0453333333333332</v>
      </c>
      <c r="U165" s="41">
        <f t="shared" si="19"/>
        <v>0</v>
      </c>
      <c r="V165" s="5"/>
      <c r="W165" s="5"/>
      <c r="X165" s="49">
        <f t="shared" si="18"/>
        <v>1.0453333333333332</v>
      </c>
      <c r="Y165" s="49">
        <f t="shared" si="20"/>
        <v>0</v>
      </c>
      <c r="Z165" s="5"/>
      <c r="AA165" s="5"/>
      <c r="AB165" s="54">
        <v>20.74</v>
      </c>
      <c r="AC165" s="5"/>
      <c r="AD165" s="5"/>
      <c r="AE165" s="5"/>
      <c r="AF165" s="5"/>
      <c r="AG165" s="5"/>
      <c r="AH165" s="5"/>
      <c r="AI165" s="5"/>
      <c r="AJ165" s="5"/>
      <c r="AK165" s="5"/>
      <c r="AL165" s="42">
        <v>0.17218054999999999</v>
      </c>
      <c r="AM165" s="41">
        <f t="shared" si="16"/>
        <v>0</v>
      </c>
      <c r="AN165" s="49">
        <f t="shared" si="14"/>
        <v>0.17218054999999999</v>
      </c>
      <c r="AO165" s="49">
        <f t="shared" si="17"/>
        <v>0</v>
      </c>
      <c r="AP165" s="57">
        <v>10.968</v>
      </c>
      <c r="AQ165" s="5"/>
      <c r="AR165" s="5"/>
      <c r="AS165" s="5"/>
      <c r="AT165" s="5"/>
      <c r="AU165" s="5"/>
      <c r="AV165" s="44">
        <f t="shared" si="24"/>
        <v>8.1371249087238748</v>
      </c>
    </row>
    <row r="166" spans="1:48" x14ac:dyDescent="0.4">
      <c r="A166" s="5">
        <f t="shared" si="29"/>
        <v>1414</v>
      </c>
      <c r="B166" s="47">
        <f t="shared" si="28"/>
        <v>0.98787999999999998</v>
      </c>
      <c r="C166" s="41">
        <f t="shared" si="21"/>
        <v>0</v>
      </c>
      <c r="D166" s="52">
        <v>1.1000000000000001</v>
      </c>
      <c r="E166" s="41">
        <f t="shared" ref="E166:E229" si="31">100*(D166/D165-1)</f>
        <v>0</v>
      </c>
      <c r="F166" s="38">
        <v>0.89898437499999995</v>
      </c>
      <c r="G166" s="41">
        <f t="shared" si="25"/>
        <v>0</v>
      </c>
      <c r="H166" s="56">
        <v>33.759020689655173</v>
      </c>
      <c r="I166" s="41">
        <f t="shared" si="23"/>
        <v>-7.6205669407289234</v>
      </c>
      <c r="J166" s="36"/>
      <c r="K166" s="36"/>
      <c r="L166" s="36"/>
      <c r="M166" s="36"/>
      <c r="N166" s="37">
        <v>0.115</v>
      </c>
      <c r="O166" s="41">
        <f t="shared" si="12"/>
        <v>0</v>
      </c>
      <c r="P166" s="49">
        <f t="shared" si="13"/>
        <v>0.115</v>
      </c>
      <c r="Q166" s="49">
        <f t="shared" si="15"/>
        <v>0</v>
      </c>
      <c r="R166" s="5">
        <v>8.8000000000000007</v>
      </c>
      <c r="S166" s="41">
        <f t="shared" si="30"/>
        <v>0</v>
      </c>
      <c r="T166" s="65">
        <v>1.0453333333333332</v>
      </c>
      <c r="U166" s="41">
        <f t="shared" si="19"/>
        <v>0</v>
      </c>
      <c r="V166" s="5"/>
      <c r="W166" s="5"/>
      <c r="X166" s="49">
        <f t="shared" si="18"/>
        <v>1.0453333333333332</v>
      </c>
      <c r="Y166" s="49">
        <f t="shared" si="20"/>
        <v>0</v>
      </c>
      <c r="Z166" s="5"/>
      <c r="AA166" s="5"/>
      <c r="AB166" s="54">
        <v>20.74</v>
      </c>
      <c r="AC166" s="5"/>
      <c r="AD166" s="5"/>
      <c r="AE166" s="5"/>
      <c r="AF166" s="5"/>
      <c r="AG166" s="5"/>
      <c r="AH166" s="5"/>
      <c r="AI166" s="5"/>
      <c r="AJ166" s="5"/>
      <c r="AK166" s="5"/>
      <c r="AL166" s="42">
        <v>0.17218054999999999</v>
      </c>
      <c r="AM166" s="41">
        <f t="shared" si="16"/>
        <v>0</v>
      </c>
      <c r="AN166" s="49">
        <f t="shared" si="14"/>
        <v>0.17218054999999999</v>
      </c>
      <c r="AO166" s="49">
        <f t="shared" si="17"/>
        <v>0</v>
      </c>
      <c r="AP166" s="57">
        <v>10.968</v>
      </c>
      <c r="AQ166" s="5"/>
      <c r="AR166" s="5"/>
      <c r="AS166" s="5"/>
      <c r="AT166" s="5"/>
      <c r="AU166" s="5"/>
      <c r="AV166" s="44">
        <f t="shared" si="24"/>
        <v>7.8586398947988503</v>
      </c>
    </row>
    <row r="167" spans="1:48" x14ac:dyDescent="0.4">
      <c r="A167" s="5">
        <f t="shared" si="29"/>
        <v>1415</v>
      </c>
      <c r="B167" s="47">
        <f t="shared" si="28"/>
        <v>0.98787999999999998</v>
      </c>
      <c r="C167" s="41">
        <f t="shared" si="21"/>
        <v>0</v>
      </c>
      <c r="D167" s="52">
        <v>1.1000000000000001</v>
      </c>
      <c r="E167" s="41">
        <f t="shared" si="31"/>
        <v>0</v>
      </c>
      <c r="F167" s="38">
        <v>0.89898437499999995</v>
      </c>
      <c r="G167" s="41">
        <f t="shared" si="25"/>
        <v>0</v>
      </c>
      <c r="H167" s="56">
        <v>33.759020689655173</v>
      </c>
      <c r="I167" s="41">
        <f t="shared" si="23"/>
        <v>0</v>
      </c>
      <c r="J167" s="36"/>
      <c r="K167" s="36"/>
      <c r="L167" s="36"/>
      <c r="M167" s="36"/>
      <c r="N167" s="37">
        <v>0.115</v>
      </c>
      <c r="O167" s="41">
        <f t="shared" ref="O167:O230" si="32">100*(N167/N166-1)</f>
        <v>0</v>
      </c>
      <c r="P167" s="49">
        <f t="shared" ref="P167:P230" si="33">AVERAGE(J167,L167,N167)</f>
        <v>0.115</v>
      </c>
      <c r="Q167" s="49">
        <f t="shared" si="15"/>
        <v>0</v>
      </c>
      <c r="R167" s="5">
        <v>8.8000000000000007</v>
      </c>
      <c r="S167" s="41">
        <f t="shared" si="30"/>
        <v>0</v>
      </c>
      <c r="T167" s="65">
        <v>1.0453333333333332</v>
      </c>
      <c r="U167" s="41">
        <f t="shared" si="19"/>
        <v>0</v>
      </c>
      <c r="V167" s="5"/>
      <c r="W167" s="5"/>
      <c r="X167" s="49">
        <f t="shared" si="18"/>
        <v>1.0453333333333332</v>
      </c>
      <c r="Y167" s="49">
        <f t="shared" si="20"/>
        <v>0</v>
      </c>
      <c r="Z167" s="5"/>
      <c r="AA167" s="5"/>
      <c r="AB167" s="54">
        <v>20.74</v>
      </c>
      <c r="AC167" s="5"/>
      <c r="AD167" s="5"/>
      <c r="AE167" s="5"/>
      <c r="AF167" s="5"/>
      <c r="AG167" s="5"/>
      <c r="AH167" s="5"/>
      <c r="AI167" s="5"/>
      <c r="AJ167" s="5"/>
      <c r="AK167" s="5"/>
      <c r="AL167" s="42">
        <v>0.17218054999999999</v>
      </c>
      <c r="AM167" s="41">
        <f t="shared" si="16"/>
        <v>0</v>
      </c>
      <c r="AN167" s="49">
        <f t="shared" ref="AN167:AN230" si="34">AVERAGE(AH167,AJ167,AL167)</f>
        <v>0.17218054999999999</v>
      </c>
      <c r="AO167" s="49">
        <f t="shared" si="17"/>
        <v>0</v>
      </c>
      <c r="AP167" s="57">
        <v>10.968</v>
      </c>
      <c r="AQ167" s="5"/>
      <c r="AR167" s="5"/>
      <c r="AS167" s="5"/>
      <c r="AT167" s="5"/>
      <c r="AU167" s="5"/>
      <c r="AV167" s="44">
        <f t="shared" si="24"/>
        <v>7.8586398947988503</v>
      </c>
    </row>
    <row r="168" spans="1:48" x14ac:dyDescent="0.4">
      <c r="A168" s="5">
        <f t="shared" si="29"/>
        <v>1416</v>
      </c>
      <c r="B168" s="47">
        <f t="shared" si="28"/>
        <v>0.98787999999999998</v>
      </c>
      <c r="C168" s="41">
        <f t="shared" si="21"/>
        <v>0</v>
      </c>
      <c r="D168" s="52">
        <v>1.1000000000000001</v>
      </c>
      <c r="E168" s="41">
        <f t="shared" si="31"/>
        <v>0</v>
      </c>
      <c r="F168" s="38">
        <v>0.89898437499999995</v>
      </c>
      <c r="G168" s="41">
        <f t="shared" si="25"/>
        <v>0</v>
      </c>
      <c r="H168" s="56">
        <v>33.759020689655173</v>
      </c>
      <c r="I168" s="41">
        <f t="shared" si="23"/>
        <v>0</v>
      </c>
      <c r="J168" s="36"/>
      <c r="K168" s="36"/>
      <c r="L168" s="36"/>
      <c r="M168" s="36"/>
      <c r="N168" s="37">
        <v>0.115</v>
      </c>
      <c r="O168" s="41">
        <f t="shared" si="32"/>
        <v>0</v>
      </c>
      <c r="P168" s="49">
        <f t="shared" si="33"/>
        <v>0.115</v>
      </c>
      <c r="Q168" s="49">
        <f t="shared" ref="Q168:Q231" si="35">AVERAGE(K168,M168,O168)</f>
        <v>0</v>
      </c>
      <c r="R168" s="5">
        <v>8.8000000000000007</v>
      </c>
      <c r="S168" s="41">
        <f t="shared" si="30"/>
        <v>0</v>
      </c>
      <c r="T168" s="65">
        <v>1.0453333333333332</v>
      </c>
      <c r="U168" s="41">
        <f t="shared" si="19"/>
        <v>0</v>
      </c>
      <c r="V168" s="5"/>
      <c r="W168" s="5"/>
      <c r="X168" s="49">
        <f t="shared" si="18"/>
        <v>1.0453333333333332</v>
      </c>
      <c r="Y168" s="49">
        <f t="shared" si="20"/>
        <v>0</v>
      </c>
      <c r="Z168" s="5"/>
      <c r="AA168" s="5"/>
      <c r="AB168" s="54">
        <v>20.74</v>
      </c>
      <c r="AC168" s="5"/>
      <c r="AD168" s="5"/>
      <c r="AE168" s="5"/>
      <c r="AF168" s="5"/>
      <c r="AG168" s="5"/>
      <c r="AH168" s="5"/>
      <c r="AI168" s="5"/>
      <c r="AJ168" s="5"/>
      <c r="AK168" s="5"/>
      <c r="AL168" s="42">
        <v>0.17218054999999999</v>
      </c>
      <c r="AM168" s="41">
        <f t="shared" ref="AM168:AM231" si="36">100*(AL168/AL167-1)</f>
        <v>0</v>
      </c>
      <c r="AN168" s="49">
        <f t="shared" si="34"/>
        <v>0.17218054999999999</v>
      </c>
      <c r="AO168" s="49">
        <f t="shared" ref="AO168:AO231" si="37">AVERAGE(AI168,AK168,AM168)</f>
        <v>0</v>
      </c>
      <c r="AP168" s="57">
        <v>10.968</v>
      </c>
      <c r="AQ168" s="5"/>
      <c r="AR168" s="5"/>
      <c r="AS168" s="5"/>
      <c r="AT168" s="5"/>
      <c r="AU168" s="5"/>
      <c r="AV168" s="44">
        <f t="shared" si="24"/>
        <v>7.8586398947988503</v>
      </c>
    </row>
    <row r="169" spans="1:48" x14ac:dyDescent="0.4">
      <c r="A169" s="5">
        <f t="shared" si="29"/>
        <v>1417</v>
      </c>
      <c r="B169" s="47">
        <f>0.23949*4</f>
        <v>0.95796000000000003</v>
      </c>
      <c r="C169" s="41">
        <f t="shared" si="21"/>
        <v>-3.0287079402356532</v>
      </c>
      <c r="D169" s="52">
        <v>1.1000000000000001</v>
      </c>
      <c r="E169" s="41">
        <f t="shared" si="31"/>
        <v>0</v>
      </c>
      <c r="F169" s="38">
        <v>0.89898437499999995</v>
      </c>
      <c r="G169" s="41">
        <f t="shared" si="25"/>
        <v>0</v>
      </c>
      <c r="H169" s="56">
        <v>33.759020689655173</v>
      </c>
      <c r="I169" s="41">
        <f t="shared" si="23"/>
        <v>0</v>
      </c>
      <c r="J169" s="36"/>
      <c r="K169" s="36"/>
      <c r="L169" s="36">
        <v>0.23300000000000001</v>
      </c>
      <c r="M169" s="36"/>
      <c r="N169" s="37">
        <v>0.115</v>
      </c>
      <c r="O169" s="41">
        <f t="shared" si="32"/>
        <v>0</v>
      </c>
      <c r="P169" s="49">
        <f t="shared" si="33"/>
        <v>0.17400000000000002</v>
      </c>
      <c r="Q169" s="49">
        <f t="shared" si="35"/>
        <v>0</v>
      </c>
      <c r="R169" s="5">
        <v>8.8000000000000007</v>
      </c>
      <c r="S169" s="41">
        <f t="shared" si="30"/>
        <v>0</v>
      </c>
      <c r="T169" s="65">
        <v>1.0453333333333332</v>
      </c>
      <c r="U169" s="41">
        <f t="shared" si="19"/>
        <v>0</v>
      </c>
      <c r="V169" s="5"/>
      <c r="W169" s="5"/>
      <c r="X169" s="49">
        <f t="shared" si="18"/>
        <v>1.0453333333333332</v>
      </c>
      <c r="Y169" s="49">
        <f t="shared" si="20"/>
        <v>0</v>
      </c>
      <c r="Z169" s="5"/>
      <c r="AA169" s="5"/>
      <c r="AB169" s="54">
        <v>20.74</v>
      </c>
      <c r="AC169" s="5"/>
      <c r="AD169" s="5"/>
      <c r="AE169" s="5"/>
      <c r="AF169" s="5"/>
      <c r="AG169" s="5"/>
      <c r="AH169" s="5"/>
      <c r="AI169" s="5"/>
      <c r="AJ169" s="5"/>
      <c r="AK169" s="5"/>
      <c r="AL169" s="42">
        <v>0.17218054999999999</v>
      </c>
      <c r="AM169" s="41">
        <f t="shared" si="36"/>
        <v>0</v>
      </c>
      <c r="AN169" s="49">
        <f t="shared" si="34"/>
        <v>0.17218054999999999</v>
      </c>
      <c r="AO169" s="49">
        <f t="shared" si="37"/>
        <v>0</v>
      </c>
      <c r="AP169" s="57">
        <v>10.968</v>
      </c>
      <c r="AQ169" s="5"/>
      <c r="AR169" s="5"/>
      <c r="AS169" s="5"/>
      <c r="AT169" s="5"/>
      <c r="AU169" s="5"/>
      <c r="AV169" s="44">
        <f t="shared" si="24"/>
        <v>7.8615478947988491</v>
      </c>
    </row>
    <row r="170" spans="1:48" x14ac:dyDescent="0.4">
      <c r="A170" s="5">
        <f t="shared" si="29"/>
        <v>1418</v>
      </c>
      <c r="B170" s="47">
        <f>0.23245*4</f>
        <v>0.92979999999999996</v>
      </c>
      <c r="C170" s="41">
        <f t="shared" si="21"/>
        <v>-2.9395799407073486</v>
      </c>
      <c r="D170" s="52">
        <v>1.1000000000000001</v>
      </c>
      <c r="E170" s="41">
        <f t="shared" si="31"/>
        <v>0</v>
      </c>
      <c r="F170" s="38">
        <v>0.89898437499999995</v>
      </c>
      <c r="G170" s="41">
        <f t="shared" si="25"/>
        <v>0</v>
      </c>
      <c r="H170" s="56">
        <v>33.759020689655173</v>
      </c>
      <c r="I170" s="41">
        <f t="shared" si="23"/>
        <v>0</v>
      </c>
      <c r="J170" s="36"/>
      <c r="K170" s="36"/>
      <c r="L170" s="36">
        <v>0.23300000000000001</v>
      </c>
      <c r="M170" s="41">
        <f t="shared" ref="M170:M233" si="38">100*(L170/L169-1)</f>
        <v>0</v>
      </c>
      <c r="N170" s="37">
        <v>0.115</v>
      </c>
      <c r="O170" s="41">
        <f t="shared" si="32"/>
        <v>0</v>
      </c>
      <c r="P170" s="49">
        <f t="shared" si="33"/>
        <v>0.17400000000000002</v>
      </c>
      <c r="Q170" s="49">
        <f t="shared" si="35"/>
        <v>0</v>
      </c>
      <c r="R170" s="5">
        <v>8.8000000000000007</v>
      </c>
      <c r="S170" s="41">
        <f t="shared" si="30"/>
        <v>0</v>
      </c>
      <c r="T170" s="65">
        <v>1.0453333333333332</v>
      </c>
      <c r="U170" s="41">
        <f t="shared" si="19"/>
        <v>0</v>
      </c>
      <c r="V170" s="5"/>
      <c r="W170" s="5"/>
      <c r="X170" s="49">
        <f t="shared" si="18"/>
        <v>1.0453333333333332</v>
      </c>
      <c r="Y170" s="49">
        <f t="shared" si="20"/>
        <v>0</v>
      </c>
      <c r="Z170" s="5"/>
      <c r="AA170" s="5"/>
      <c r="AB170" s="54">
        <v>20.74</v>
      </c>
      <c r="AC170" s="5"/>
      <c r="AD170" s="5"/>
      <c r="AE170" s="5"/>
      <c r="AF170" s="5"/>
      <c r="AG170" s="5"/>
      <c r="AH170" s="5"/>
      <c r="AI170" s="5"/>
      <c r="AJ170" s="5"/>
      <c r="AK170" s="5"/>
      <c r="AL170" s="42">
        <v>0.17218054999999999</v>
      </c>
      <c r="AM170" s="41">
        <f t="shared" si="36"/>
        <v>0</v>
      </c>
      <c r="AN170" s="49">
        <f t="shared" si="34"/>
        <v>0.17218054999999999</v>
      </c>
      <c r="AO170" s="49">
        <f t="shared" si="37"/>
        <v>0</v>
      </c>
      <c r="AP170" s="57">
        <v>10.968</v>
      </c>
      <c r="AQ170" s="5"/>
      <c r="AR170" s="5"/>
      <c r="AS170" s="5"/>
      <c r="AT170" s="5"/>
      <c r="AU170" s="5"/>
      <c r="AV170" s="44">
        <f t="shared" si="24"/>
        <v>7.8587318947988489</v>
      </c>
    </row>
    <row r="171" spans="1:48" x14ac:dyDescent="0.4">
      <c r="A171" s="5">
        <f t="shared" si="29"/>
        <v>1419</v>
      </c>
      <c r="B171" s="47">
        <f>0.22452*4</f>
        <v>0.89807999999999999</v>
      </c>
      <c r="C171" s="41">
        <f t="shared" si="21"/>
        <v>-3.4114863411486285</v>
      </c>
      <c r="D171" s="52">
        <v>1.1000000000000001</v>
      </c>
      <c r="E171" s="41">
        <f t="shared" si="31"/>
        <v>0</v>
      </c>
      <c r="F171" s="38">
        <v>0.89898437499999995</v>
      </c>
      <c r="G171" s="41">
        <f t="shared" si="25"/>
        <v>0</v>
      </c>
      <c r="H171" s="56">
        <v>33.759020689655173</v>
      </c>
      <c r="I171" s="41">
        <f t="shared" si="23"/>
        <v>0</v>
      </c>
      <c r="J171" s="36"/>
      <c r="K171" s="36"/>
      <c r="L171" s="36">
        <v>0.23300000000000001</v>
      </c>
      <c r="M171" s="41">
        <f t="shared" si="38"/>
        <v>0</v>
      </c>
      <c r="N171" s="37">
        <v>0.115</v>
      </c>
      <c r="O171" s="41">
        <f t="shared" si="32"/>
        <v>0</v>
      </c>
      <c r="P171" s="49">
        <f t="shared" si="33"/>
        <v>0.17400000000000002</v>
      </c>
      <c r="Q171" s="49">
        <f t="shared" si="35"/>
        <v>0</v>
      </c>
      <c r="R171" s="5">
        <v>8.8000000000000007</v>
      </c>
      <c r="S171" s="41">
        <f t="shared" si="30"/>
        <v>0</v>
      </c>
      <c r="T171" s="65">
        <v>1.0453333333333332</v>
      </c>
      <c r="U171" s="41">
        <f t="shared" si="19"/>
        <v>0</v>
      </c>
      <c r="V171" s="5"/>
      <c r="W171" s="5"/>
      <c r="X171" s="49">
        <f t="shared" si="18"/>
        <v>1.0453333333333332</v>
      </c>
      <c r="Y171" s="49">
        <f t="shared" si="20"/>
        <v>0</v>
      </c>
      <c r="Z171" s="5"/>
      <c r="AA171" s="5"/>
      <c r="AB171" s="54">
        <v>20.74</v>
      </c>
      <c r="AC171" s="5"/>
      <c r="AD171" s="5"/>
      <c r="AE171" s="5"/>
      <c r="AF171" s="5"/>
      <c r="AG171" s="5"/>
      <c r="AH171" s="5"/>
      <c r="AI171" s="5"/>
      <c r="AJ171" s="5"/>
      <c r="AK171" s="5"/>
      <c r="AL171" s="42">
        <v>0.17218054999999999</v>
      </c>
      <c r="AM171" s="41">
        <f t="shared" si="36"/>
        <v>0</v>
      </c>
      <c r="AN171" s="49">
        <f t="shared" si="34"/>
        <v>0.17218054999999999</v>
      </c>
      <c r="AO171" s="49">
        <f t="shared" si="37"/>
        <v>0</v>
      </c>
      <c r="AP171" s="57">
        <v>10.968</v>
      </c>
      <c r="AQ171" s="5"/>
      <c r="AR171" s="5"/>
      <c r="AS171" s="5"/>
      <c r="AT171" s="5"/>
      <c r="AU171" s="5"/>
      <c r="AV171" s="44">
        <f t="shared" si="24"/>
        <v>7.8555598947988496</v>
      </c>
    </row>
    <row r="172" spans="1:48" x14ac:dyDescent="0.4">
      <c r="A172" s="5">
        <f t="shared" si="29"/>
        <v>1420</v>
      </c>
      <c r="B172" s="47">
        <f>0.222*4</f>
        <v>0.88800000000000001</v>
      </c>
      <c r="C172" s="41">
        <f t="shared" si="21"/>
        <v>-1.1223944414751497</v>
      </c>
      <c r="D172" s="52">
        <v>1.1000000000000001</v>
      </c>
      <c r="E172" s="41">
        <f t="shared" si="31"/>
        <v>0</v>
      </c>
      <c r="F172" s="38">
        <v>0.89898437499999995</v>
      </c>
      <c r="G172" s="41">
        <f t="shared" si="25"/>
        <v>0</v>
      </c>
      <c r="H172" s="56">
        <v>33.759020689655173</v>
      </c>
      <c r="I172" s="41">
        <f t="shared" si="23"/>
        <v>0</v>
      </c>
      <c r="J172" s="36"/>
      <c r="K172" s="36"/>
      <c r="L172" s="36">
        <v>0.23300000000000001</v>
      </c>
      <c r="M172" s="41">
        <f t="shared" si="38"/>
        <v>0</v>
      </c>
      <c r="N172" s="37">
        <v>0.115</v>
      </c>
      <c r="O172" s="41">
        <f t="shared" si="32"/>
        <v>0</v>
      </c>
      <c r="P172" s="49">
        <f t="shared" si="33"/>
        <v>0.17400000000000002</v>
      </c>
      <c r="Q172" s="49">
        <f t="shared" si="35"/>
        <v>0</v>
      </c>
      <c r="R172" s="5">
        <v>8.6999999999999993</v>
      </c>
      <c r="S172" s="41">
        <f t="shared" si="30"/>
        <v>-1.1363636363636576</v>
      </c>
      <c r="T172" s="65">
        <v>1.0453333333333332</v>
      </c>
      <c r="U172" s="41">
        <f t="shared" si="19"/>
        <v>0</v>
      </c>
      <c r="V172" s="5"/>
      <c r="W172" s="5"/>
      <c r="X172" s="49">
        <f t="shared" si="18"/>
        <v>1.0453333333333332</v>
      </c>
      <c r="Y172" s="49">
        <f t="shared" si="20"/>
        <v>0</v>
      </c>
      <c r="Z172" s="5"/>
      <c r="AA172" s="5"/>
      <c r="AB172" s="54">
        <v>20.74</v>
      </c>
      <c r="AC172" s="5"/>
      <c r="AD172" s="5"/>
      <c r="AE172" s="5"/>
      <c r="AF172" s="5"/>
      <c r="AG172" s="5"/>
      <c r="AH172" s="5"/>
      <c r="AI172" s="5"/>
      <c r="AJ172" s="5"/>
      <c r="AK172" s="5"/>
      <c r="AL172" s="42">
        <v>0.17218054999999999</v>
      </c>
      <c r="AM172" s="41">
        <f t="shared" si="36"/>
        <v>0</v>
      </c>
      <c r="AN172" s="49">
        <f t="shared" si="34"/>
        <v>0.17218054999999999</v>
      </c>
      <c r="AO172" s="49">
        <f t="shared" si="37"/>
        <v>0</v>
      </c>
      <c r="AP172" s="57">
        <v>10.968</v>
      </c>
      <c r="AQ172" s="5"/>
      <c r="AR172" s="5"/>
      <c r="AS172" s="5"/>
      <c r="AT172" s="5"/>
      <c r="AU172" s="5"/>
      <c r="AV172" s="44">
        <f t="shared" si="24"/>
        <v>7.8445518947988493</v>
      </c>
    </row>
    <row r="173" spans="1:48" x14ac:dyDescent="0.4">
      <c r="A173" s="5">
        <f t="shared" si="29"/>
        <v>1421</v>
      </c>
      <c r="B173" s="47">
        <f t="shared" ref="B173:B189" si="39">0.21953*4</f>
        <v>0.87812000000000001</v>
      </c>
      <c r="C173" s="41">
        <f t="shared" si="21"/>
        <v>-1.1126126126126179</v>
      </c>
      <c r="D173" s="52">
        <v>0.84</v>
      </c>
      <c r="E173" s="41">
        <f t="shared" si="31"/>
        <v>-23.636363636363644</v>
      </c>
      <c r="F173" s="38">
        <v>0.89898437499999995</v>
      </c>
      <c r="G173" s="41">
        <f t="shared" si="25"/>
        <v>0</v>
      </c>
      <c r="H173" s="56">
        <v>32.633720000000004</v>
      </c>
      <c r="I173" s="41">
        <f t="shared" si="23"/>
        <v>-3.3333333333333215</v>
      </c>
      <c r="J173" s="36"/>
      <c r="K173" s="36"/>
      <c r="L173" s="36">
        <v>0.23300000000000001</v>
      </c>
      <c r="M173" s="41">
        <f t="shared" si="38"/>
        <v>0</v>
      </c>
      <c r="N173" s="37">
        <v>0.115</v>
      </c>
      <c r="O173" s="41">
        <f t="shared" si="32"/>
        <v>0</v>
      </c>
      <c r="P173" s="49">
        <f t="shared" si="33"/>
        <v>0.17400000000000002</v>
      </c>
      <c r="Q173" s="49">
        <f t="shared" si="35"/>
        <v>0</v>
      </c>
      <c r="R173" s="5">
        <v>8.6999999999999993</v>
      </c>
      <c r="S173" s="41">
        <f t="shared" si="30"/>
        <v>0</v>
      </c>
      <c r="T173" s="65">
        <v>1.0453333333333332</v>
      </c>
      <c r="U173" s="41">
        <f t="shared" si="19"/>
        <v>0</v>
      </c>
      <c r="V173" s="5"/>
      <c r="W173" s="5"/>
      <c r="X173" s="49">
        <f t="shared" si="18"/>
        <v>1.0453333333333332</v>
      </c>
      <c r="Y173" s="49">
        <f t="shared" si="20"/>
        <v>0</v>
      </c>
      <c r="Z173" s="5"/>
      <c r="AA173" s="5"/>
      <c r="AB173" s="54">
        <v>20.74</v>
      </c>
      <c r="AC173" s="5"/>
      <c r="AD173" s="5"/>
      <c r="AE173" s="5"/>
      <c r="AF173" s="5"/>
      <c r="AG173" s="5"/>
      <c r="AH173" s="5"/>
      <c r="AI173" s="5"/>
      <c r="AJ173" s="5"/>
      <c r="AK173" s="5"/>
      <c r="AL173" s="42">
        <v>0.17218054999999999</v>
      </c>
      <c r="AM173" s="41">
        <f t="shared" si="36"/>
        <v>0</v>
      </c>
      <c r="AN173" s="49">
        <f t="shared" si="34"/>
        <v>0.17218054999999999</v>
      </c>
      <c r="AO173" s="49">
        <f t="shared" si="37"/>
        <v>0</v>
      </c>
      <c r="AP173" s="57">
        <v>10.968</v>
      </c>
      <c r="AQ173" s="5"/>
      <c r="AR173" s="5"/>
      <c r="AS173" s="5"/>
      <c r="AT173" s="5"/>
      <c r="AU173" s="5"/>
      <c r="AV173" s="44">
        <f t="shared" si="24"/>
        <v>7.7050338258333326</v>
      </c>
    </row>
    <row r="174" spans="1:48" x14ac:dyDescent="0.4">
      <c r="A174" s="5">
        <f t="shared" si="29"/>
        <v>1422</v>
      </c>
      <c r="B174" s="47">
        <f t="shared" si="39"/>
        <v>0.87812000000000001</v>
      </c>
      <c r="C174" s="41">
        <f t="shared" si="21"/>
        <v>0</v>
      </c>
      <c r="D174" s="52">
        <v>0.84</v>
      </c>
      <c r="E174" s="41">
        <f t="shared" si="31"/>
        <v>0</v>
      </c>
      <c r="F174" s="38">
        <v>0.89898437499999995</v>
      </c>
      <c r="G174" s="41">
        <f t="shared" si="25"/>
        <v>0</v>
      </c>
      <c r="H174" s="56">
        <v>32.633720000000004</v>
      </c>
      <c r="I174" s="41">
        <f t="shared" si="23"/>
        <v>0</v>
      </c>
      <c r="J174" s="36"/>
      <c r="K174" s="36"/>
      <c r="L174" s="36">
        <v>0.23300000000000001</v>
      </c>
      <c r="M174" s="41">
        <f t="shared" si="38"/>
        <v>0</v>
      </c>
      <c r="N174" s="37">
        <v>0.115</v>
      </c>
      <c r="O174" s="41">
        <f t="shared" si="32"/>
        <v>0</v>
      </c>
      <c r="P174" s="49">
        <f t="shared" si="33"/>
        <v>0.17400000000000002</v>
      </c>
      <c r="Q174" s="49">
        <f t="shared" si="35"/>
        <v>0</v>
      </c>
      <c r="R174" s="5">
        <v>8.6999999999999993</v>
      </c>
      <c r="S174" s="41">
        <f t="shared" si="30"/>
        <v>0</v>
      </c>
      <c r="T174" s="65">
        <v>1.0453333333333332</v>
      </c>
      <c r="U174" s="41">
        <f t="shared" si="19"/>
        <v>0</v>
      </c>
      <c r="V174" s="5"/>
      <c r="W174" s="5"/>
      <c r="X174" s="49">
        <f t="shared" si="18"/>
        <v>1.0453333333333332</v>
      </c>
      <c r="Y174" s="49">
        <f t="shared" si="20"/>
        <v>0</v>
      </c>
      <c r="Z174" s="5"/>
      <c r="AA174" s="5"/>
      <c r="AB174" s="54">
        <v>20.74</v>
      </c>
      <c r="AC174" s="5"/>
      <c r="AD174" s="5"/>
      <c r="AE174" s="5"/>
      <c r="AF174" s="5"/>
      <c r="AG174" s="5"/>
      <c r="AH174" s="5"/>
      <c r="AI174" s="5"/>
      <c r="AJ174" s="5"/>
      <c r="AK174" s="5"/>
      <c r="AL174" s="42">
        <v>0.17218054999999999</v>
      </c>
      <c r="AM174" s="41">
        <f t="shared" si="36"/>
        <v>0</v>
      </c>
      <c r="AN174" s="49">
        <f t="shared" si="34"/>
        <v>0.17218054999999999</v>
      </c>
      <c r="AO174" s="49">
        <f t="shared" si="37"/>
        <v>0</v>
      </c>
      <c r="AP174" s="57">
        <v>10.968</v>
      </c>
      <c r="AQ174" s="5"/>
      <c r="AR174" s="5"/>
      <c r="AS174" s="5"/>
      <c r="AT174" s="5"/>
      <c r="AU174" s="5"/>
      <c r="AV174" s="44">
        <f t="shared" si="24"/>
        <v>7.7050338258333326</v>
      </c>
    </row>
    <row r="175" spans="1:48" x14ac:dyDescent="0.4">
      <c r="A175" s="5">
        <f t="shared" si="29"/>
        <v>1423</v>
      </c>
      <c r="B175" s="47">
        <f t="shared" si="39"/>
        <v>0.87812000000000001</v>
      </c>
      <c r="C175" s="41">
        <f t="shared" si="21"/>
        <v>0</v>
      </c>
      <c r="D175" s="52">
        <v>0.84</v>
      </c>
      <c r="E175" s="41">
        <f t="shared" si="31"/>
        <v>0</v>
      </c>
      <c r="F175" s="38">
        <v>0.89898437499999995</v>
      </c>
      <c r="G175" s="41">
        <f t="shared" si="25"/>
        <v>0</v>
      </c>
      <c r="H175" s="56">
        <v>32.633720000000004</v>
      </c>
      <c r="I175" s="41">
        <f t="shared" si="23"/>
        <v>0</v>
      </c>
      <c r="J175" s="36"/>
      <c r="K175" s="36"/>
      <c r="L175" s="36">
        <v>0.23300000000000001</v>
      </c>
      <c r="M175" s="41">
        <f t="shared" si="38"/>
        <v>0</v>
      </c>
      <c r="N175" s="37">
        <v>0.115</v>
      </c>
      <c r="O175" s="41">
        <f t="shared" si="32"/>
        <v>0</v>
      </c>
      <c r="P175" s="49">
        <f t="shared" si="33"/>
        <v>0.17400000000000002</v>
      </c>
      <c r="Q175" s="49">
        <f t="shared" si="35"/>
        <v>0</v>
      </c>
      <c r="R175" s="5">
        <v>8.6999999999999993</v>
      </c>
      <c r="S175" s="41">
        <f t="shared" si="30"/>
        <v>0</v>
      </c>
      <c r="T175" s="65">
        <v>1.0453333333333332</v>
      </c>
      <c r="U175" s="41">
        <f t="shared" si="19"/>
        <v>0</v>
      </c>
      <c r="V175" s="5"/>
      <c r="W175" s="5"/>
      <c r="X175" s="49">
        <f t="shared" si="18"/>
        <v>1.0453333333333332</v>
      </c>
      <c r="Y175" s="49">
        <f t="shared" si="20"/>
        <v>0</v>
      </c>
      <c r="Z175" s="5"/>
      <c r="AA175" s="5"/>
      <c r="AB175" s="54">
        <v>20.74</v>
      </c>
      <c r="AC175" s="5"/>
      <c r="AD175" s="5"/>
      <c r="AE175" s="5"/>
      <c r="AF175" s="5"/>
      <c r="AG175" s="5"/>
      <c r="AH175" s="5"/>
      <c r="AI175" s="5"/>
      <c r="AJ175" s="5"/>
      <c r="AK175" s="5"/>
      <c r="AL175" s="42">
        <v>0.17218054999999999</v>
      </c>
      <c r="AM175" s="41">
        <f t="shared" si="36"/>
        <v>0</v>
      </c>
      <c r="AN175" s="49">
        <f t="shared" si="34"/>
        <v>0.17218054999999999</v>
      </c>
      <c r="AO175" s="49">
        <f t="shared" si="37"/>
        <v>0</v>
      </c>
      <c r="AP175" s="57">
        <v>10.968</v>
      </c>
      <c r="AQ175" s="5"/>
      <c r="AR175" s="5"/>
      <c r="AS175" s="5"/>
      <c r="AT175" s="5"/>
      <c r="AU175" s="5"/>
      <c r="AV175" s="44">
        <f t="shared" si="24"/>
        <v>7.7050338258333326</v>
      </c>
    </row>
    <row r="176" spans="1:48" x14ac:dyDescent="0.4">
      <c r="A176" s="5">
        <f t="shared" si="29"/>
        <v>1424</v>
      </c>
      <c r="B176" s="47">
        <f t="shared" si="39"/>
        <v>0.87812000000000001</v>
      </c>
      <c r="C176" s="41">
        <f t="shared" si="21"/>
        <v>0</v>
      </c>
      <c r="D176" s="52">
        <v>0.84</v>
      </c>
      <c r="E176" s="41">
        <f t="shared" si="31"/>
        <v>0</v>
      </c>
      <c r="F176" s="38">
        <v>0.89898437499999995</v>
      </c>
      <c r="G176" s="41">
        <f t="shared" si="25"/>
        <v>0</v>
      </c>
      <c r="H176" s="56">
        <v>32.633720000000004</v>
      </c>
      <c r="I176" s="41">
        <f t="shared" si="23"/>
        <v>0</v>
      </c>
      <c r="J176" s="36"/>
      <c r="K176" s="36"/>
      <c r="L176" s="36">
        <v>0.183</v>
      </c>
      <c r="M176" s="41">
        <f t="shared" si="38"/>
        <v>-21.459227467811161</v>
      </c>
      <c r="N176" s="37">
        <v>0.115</v>
      </c>
      <c r="O176" s="41">
        <f t="shared" si="32"/>
        <v>0</v>
      </c>
      <c r="P176" s="49">
        <f t="shared" si="33"/>
        <v>0.14899999999999999</v>
      </c>
      <c r="Q176" s="49">
        <f t="shared" si="35"/>
        <v>-10.72961373390558</v>
      </c>
      <c r="R176" s="5">
        <v>8.6999999999999993</v>
      </c>
      <c r="S176" s="41">
        <f t="shared" si="30"/>
        <v>0</v>
      </c>
      <c r="T176" s="65">
        <v>1.0453333333333332</v>
      </c>
      <c r="U176" s="41">
        <f t="shared" si="19"/>
        <v>0</v>
      </c>
      <c r="V176" s="5"/>
      <c r="W176" s="5"/>
      <c r="X176" s="49">
        <f t="shared" si="18"/>
        <v>1.0453333333333332</v>
      </c>
      <c r="Y176" s="49">
        <f t="shared" si="20"/>
        <v>0</v>
      </c>
      <c r="Z176" s="5"/>
      <c r="AA176" s="5"/>
      <c r="AB176" s="54">
        <v>20.74</v>
      </c>
      <c r="AC176" s="5"/>
      <c r="AD176" s="5"/>
      <c r="AE176" s="5"/>
      <c r="AF176" s="5"/>
      <c r="AG176" s="5"/>
      <c r="AH176" s="5"/>
      <c r="AI176" s="5"/>
      <c r="AJ176" s="5"/>
      <c r="AK176" s="5"/>
      <c r="AL176" s="42">
        <v>0.17218054999999999</v>
      </c>
      <c r="AM176" s="41">
        <f t="shared" si="36"/>
        <v>0</v>
      </c>
      <c r="AN176" s="49">
        <f t="shared" si="34"/>
        <v>0.17218054999999999</v>
      </c>
      <c r="AO176" s="49">
        <f t="shared" si="37"/>
        <v>0</v>
      </c>
      <c r="AP176" s="57">
        <v>10.968</v>
      </c>
      <c r="AQ176" s="5"/>
      <c r="AR176" s="5"/>
      <c r="AS176" s="5"/>
      <c r="AT176" s="5"/>
      <c r="AU176" s="5"/>
      <c r="AV176" s="44">
        <f t="shared" si="24"/>
        <v>7.7025338258333322</v>
      </c>
    </row>
    <row r="177" spans="1:48" x14ac:dyDescent="0.4">
      <c r="A177" s="5">
        <f t="shared" si="29"/>
        <v>1425</v>
      </c>
      <c r="B177" s="47">
        <f t="shared" si="39"/>
        <v>0.87812000000000001</v>
      </c>
      <c r="C177" s="41">
        <f t="shared" si="21"/>
        <v>0</v>
      </c>
      <c r="D177" s="52">
        <v>0.84</v>
      </c>
      <c r="E177" s="41">
        <f t="shared" si="31"/>
        <v>0</v>
      </c>
      <c r="F177" s="38">
        <v>0.89898437499999995</v>
      </c>
      <c r="G177" s="41">
        <f t="shared" si="25"/>
        <v>0</v>
      </c>
      <c r="H177" s="56">
        <v>32.633720000000004</v>
      </c>
      <c r="I177" s="41">
        <f t="shared" si="23"/>
        <v>0</v>
      </c>
      <c r="J177" s="36"/>
      <c r="K177" s="36"/>
      <c r="L177" s="36">
        <v>0.183</v>
      </c>
      <c r="M177" s="41">
        <f t="shared" si="38"/>
        <v>0</v>
      </c>
      <c r="N177" s="37">
        <v>0.115</v>
      </c>
      <c r="O177" s="41">
        <f t="shared" si="32"/>
        <v>0</v>
      </c>
      <c r="P177" s="49">
        <f t="shared" si="33"/>
        <v>0.14899999999999999</v>
      </c>
      <c r="Q177" s="49">
        <f t="shared" si="35"/>
        <v>0</v>
      </c>
      <c r="R177" s="5">
        <v>8.6999999999999993</v>
      </c>
      <c r="S177" s="41">
        <f t="shared" si="30"/>
        <v>0</v>
      </c>
      <c r="T177" s="65">
        <v>1.0453333333333332</v>
      </c>
      <c r="U177" s="41">
        <f t="shared" si="19"/>
        <v>0</v>
      </c>
      <c r="V177" s="5"/>
      <c r="W177" s="5"/>
      <c r="X177" s="49">
        <f t="shared" si="18"/>
        <v>1.0453333333333332</v>
      </c>
      <c r="Y177" s="49">
        <f t="shared" si="20"/>
        <v>0</v>
      </c>
      <c r="Z177" s="5"/>
      <c r="AA177" s="5"/>
      <c r="AB177" s="54">
        <v>20.74</v>
      </c>
      <c r="AC177" s="5"/>
      <c r="AD177" s="5"/>
      <c r="AE177" s="5"/>
      <c r="AF177" s="5"/>
      <c r="AG177" s="5"/>
      <c r="AH177" s="5"/>
      <c r="AI177" s="5"/>
      <c r="AJ177" s="5"/>
      <c r="AK177" s="5"/>
      <c r="AL177" s="42">
        <v>0.17218054999999999</v>
      </c>
      <c r="AM177" s="41">
        <f t="shared" si="36"/>
        <v>0</v>
      </c>
      <c r="AN177" s="49">
        <f t="shared" si="34"/>
        <v>0.17218054999999999</v>
      </c>
      <c r="AO177" s="49">
        <f t="shared" si="37"/>
        <v>0</v>
      </c>
      <c r="AP177" s="57">
        <v>10.968</v>
      </c>
      <c r="AQ177" s="5"/>
      <c r="AR177" s="5"/>
      <c r="AS177" s="5"/>
      <c r="AT177" s="5"/>
      <c r="AU177" s="5"/>
      <c r="AV177" s="44">
        <f t="shared" si="24"/>
        <v>7.7025338258333322</v>
      </c>
    </row>
    <row r="178" spans="1:48" x14ac:dyDescent="0.4">
      <c r="A178" s="5">
        <f t="shared" si="29"/>
        <v>1426</v>
      </c>
      <c r="B178" s="47">
        <f t="shared" si="39"/>
        <v>0.87812000000000001</v>
      </c>
      <c r="C178" s="41">
        <f t="shared" si="21"/>
        <v>0</v>
      </c>
      <c r="D178" s="52">
        <v>0.84</v>
      </c>
      <c r="E178" s="41">
        <f t="shared" si="31"/>
        <v>0</v>
      </c>
      <c r="F178" s="38">
        <v>0.89898437499999995</v>
      </c>
      <c r="G178" s="41">
        <f t="shared" si="25"/>
        <v>0</v>
      </c>
      <c r="H178" s="56">
        <v>32.633720000000004</v>
      </c>
      <c r="I178" s="41">
        <f t="shared" si="23"/>
        <v>0</v>
      </c>
      <c r="J178" s="36"/>
      <c r="K178" s="36"/>
      <c r="L178" s="36">
        <v>0.183</v>
      </c>
      <c r="M178" s="41">
        <f t="shared" si="38"/>
        <v>0</v>
      </c>
      <c r="N178" s="37">
        <v>0.115</v>
      </c>
      <c r="O178" s="41">
        <f t="shared" si="32"/>
        <v>0</v>
      </c>
      <c r="P178" s="49">
        <f t="shared" si="33"/>
        <v>0.14899999999999999</v>
      </c>
      <c r="Q178" s="49">
        <f t="shared" si="35"/>
        <v>0</v>
      </c>
      <c r="R178" s="5">
        <v>8.6999999999999993</v>
      </c>
      <c r="S178" s="41">
        <f t="shared" si="30"/>
        <v>0</v>
      </c>
      <c r="T178" s="65">
        <v>1.0453333333333332</v>
      </c>
      <c r="U178" s="41">
        <f t="shared" si="19"/>
        <v>0</v>
      </c>
      <c r="V178" s="5"/>
      <c r="W178" s="5"/>
      <c r="X178" s="49">
        <f t="shared" si="18"/>
        <v>1.0453333333333332</v>
      </c>
      <c r="Y178" s="49">
        <f t="shared" si="20"/>
        <v>0</v>
      </c>
      <c r="Z178" s="5"/>
      <c r="AA178" s="5"/>
      <c r="AB178" s="54">
        <v>20.74</v>
      </c>
      <c r="AC178" s="5"/>
      <c r="AD178" s="5"/>
      <c r="AE178" s="5"/>
      <c r="AF178" s="5"/>
      <c r="AG178" s="5"/>
      <c r="AH178" s="5"/>
      <c r="AI178" s="5"/>
      <c r="AJ178" s="5"/>
      <c r="AK178" s="5"/>
      <c r="AL178" s="42">
        <v>0.17218054999999999</v>
      </c>
      <c r="AM178" s="41">
        <f t="shared" si="36"/>
        <v>0</v>
      </c>
      <c r="AN178" s="49">
        <f t="shared" si="34"/>
        <v>0.17218054999999999</v>
      </c>
      <c r="AO178" s="49">
        <f t="shared" si="37"/>
        <v>0</v>
      </c>
      <c r="AP178" s="57">
        <v>10.968</v>
      </c>
      <c r="AQ178" s="5"/>
      <c r="AR178" s="5"/>
      <c r="AS178" s="5"/>
      <c r="AT178" s="5"/>
      <c r="AU178" s="5"/>
      <c r="AV178" s="44">
        <f t="shared" si="24"/>
        <v>7.7025338258333322</v>
      </c>
    </row>
    <row r="179" spans="1:48" x14ac:dyDescent="0.4">
      <c r="A179" s="5">
        <f t="shared" si="29"/>
        <v>1427</v>
      </c>
      <c r="B179" s="47">
        <f t="shared" si="39"/>
        <v>0.87812000000000001</v>
      </c>
      <c r="C179" s="41">
        <f t="shared" si="21"/>
        <v>0</v>
      </c>
      <c r="D179" s="52">
        <v>0.84</v>
      </c>
      <c r="E179" s="41">
        <f t="shared" si="31"/>
        <v>0</v>
      </c>
      <c r="F179" s="38">
        <v>0.89898437499999995</v>
      </c>
      <c r="G179" s="41">
        <f t="shared" si="25"/>
        <v>0</v>
      </c>
      <c r="H179" s="56">
        <v>32.633720000000004</v>
      </c>
      <c r="I179" s="41">
        <f t="shared" si="23"/>
        <v>0</v>
      </c>
      <c r="J179" s="36"/>
      <c r="K179" s="36"/>
      <c r="L179" s="36">
        <v>0.183</v>
      </c>
      <c r="M179" s="41">
        <f t="shared" si="38"/>
        <v>0</v>
      </c>
      <c r="N179" s="37">
        <v>0.115</v>
      </c>
      <c r="O179" s="41">
        <f t="shared" si="32"/>
        <v>0</v>
      </c>
      <c r="P179" s="49">
        <f t="shared" si="33"/>
        <v>0.14899999999999999</v>
      </c>
      <c r="Q179" s="49">
        <f t="shared" si="35"/>
        <v>0</v>
      </c>
      <c r="R179" s="5">
        <v>8.6999999999999993</v>
      </c>
      <c r="S179" s="41">
        <f t="shared" si="30"/>
        <v>0</v>
      </c>
      <c r="T179" s="65">
        <v>1.0453333333333332</v>
      </c>
      <c r="U179" s="41">
        <f t="shared" si="19"/>
        <v>0</v>
      </c>
      <c r="V179" s="5"/>
      <c r="W179" s="5"/>
      <c r="X179" s="49">
        <f t="shared" si="18"/>
        <v>1.0453333333333332</v>
      </c>
      <c r="Y179" s="49">
        <f t="shared" si="20"/>
        <v>0</v>
      </c>
      <c r="Z179" s="5"/>
      <c r="AA179" s="5"/>
      <c r="AB179" s="54">
        <v>20.74</v>
      </c>
      <c r="AC179" s="5"/>
      <c r="AD179" s="5"/>
      <c r="AE179" s="5"/>
      <c r="AF179" s="5"/>
      <c r="AG179" s="5"/>
      <c r="AH179" s="5"/>
      <c r="AI179" s="5"/>
      <c r="AJ179" s="5"/>
      <c r="AK179" s="5"/>
      <c r="AL179" s="42">
        <v>0.17218054999999999</v>
      </c>
      <c r="AM179" s="41">
        <f t="shared" si="36"/>
        <v>0</v>
      </c>
      <c r="AN179" s="49">
        <f t="shared" si="34"/>
        <v>0.17218054999999999</v>
      </c>
      <c r="AO179" s="49">
        <f t="shared" si="37"/>
        <v>0</v>
      </c>
      <c r="AP179" s="57">
        <v>10.968</v>
      </c>
      <c r="AQ179" s="5"/>
      <c r="AR179" s="5"/>
      <c r="AS179" s="5"/>
      <c r="AT179" s="5"/>
      <c r="AU179" s="5"/>
      <c r="AV179" s="44">
        <f t="shared" si="24"/>
        <v>7.7025338258333322</v>
      </c>
    </row>
    <row r="180" spans="1:48" x14ac:dyDescent="0.4">
      <c r="A180" s="5">
        <f t="shared" si="29"/>
        <v>1428</v>
      </c>
      <c r="B180" s="47">
        <f t="shared" si="39"/>
        <v>0.87812000000000001</v>
      </c>
      <c r="C180" s="41">
        <f t="shared" si="21"/>
        <v>0</v>
      </c>
      <c r="D180" s="52">
        <v>0.84</v>
      </c>
      <c r="E180" s="41">
        <f t="shared" si="31"/>
        <v>0</v>
      </c>
      <c r="F180" s="38">
        <v>0.89898437499999995</v>
      </c>
      <c r="G180" s="41">
        <f t="shared" si="25"/>
        <v>0</v>
      </c>
      <c r="H180" s="56">
        <v>32.633720000000004</v>
      </c>
      <c r="I180" s="41">
        <f t="shared" si="23"/>
        <v>0</v>
      </c>
      <c r="J180" s="36"/>
      <c r="K180" s="36"/>
      <c r="L180" s="36">
        <v>0.183</v>
      </c>
      <c r="M180" s="41">
        <f t="shared" si="38"/>
        <v>0</v>
      </c>
      <c r="N180" s="37">
        <v>0.111625</v>
      </c>
      <c r="O180" s="41">
        <f t="shared" si="32"/>
        <v>-2.9347826086956519</v>
      </c>
      <c r="P180" s="49">
        <f t="shared" si="33"/>
        <v>0.14731250000000001</v>
      </c>
      <c r="Q180" s="49">
        <f t="shared" si="35"/>
        <v>-1.4673913043478259</v>
      </c>
      <c r="R180" s="5">
        <v>8.6999999999999993</v>
      </c>
      <c r="S180" s="41">
        <f t="shared" si="30"/>
        <v>0</v>
      </c>
      <c r="T180" s="65">
        <v>1.0453333333333332</v>
      </c>
      <c r="U180" s="41">
        <f t="shared" si="19"/>
        <v>0</v>
      </c>
      <c r="V180" s="5"/>
      <c r="W180" s="5"/>
      <c r="X180" s="49">
        <f t="shared" si="18"/>
        <v>1.0453333333333332</v>
      </c>
      <c r="Y180" s="49">
        <f t="shared" si="20"/>
        <v>0</v>
      </c>
      <c r="Z180" s="5"/>
      <c r="AA180" s="5"/>
      <c r="AB180" s="54">
        <v>20.74</v>
      </c>
      <c r="AC180" s="5"/>
      <c r="AD180" s="5"/>
      <c r="AE180" s="5"/>
      <c r="AF180" s="5"/>
      <c r="AG180" s="5"/>
      <c r="AH180" s="5"/>
      <c r="AI180" s="5"/>
      <c r="AJ180" s="5"/>
      <c r="AK180" s="5"/>
      <c r="AL180" s="42">
        <v>0.17218054999999999</v>
      </c>
      <c r="AM180" s="41">
        <f t="shared" si="36"/>
        <v>0</v>
      </c>
      <c r="AN180" s="49">
        <f t="shared" si="34"/>
        <v>0.17218054999999999</v>
      </c>
      <c r="AO180" s="49">
        <f t="shared" si="37"/>
        <v>0</v>
      </c>
      <c r="AP180" s="57">
        <v>10.968</v>
      </c>
      <c r="AQ180" s="5"/>
      <c r="AR180" s="5"/>
      <c r="AS180" s="5"/>
      <c r="AT180" s="5"/>
      <c r="AU180" s="5"/>
      <c r="AV180" s="44">
        <f t="shared" si="24"/>
        <v>7.702365075833332</v>
      </c>
    </row>
    <row r="181" spans="1:48" x14ac:dyDescent="0.4">
      <c r="A181" s="5">
        <f t="shared" si="29"/>
        <v>1429</v>
      </c>
      <c r="B181" s="47">
        <f t="shared" si="39"/>
        <v>0.87812000000000001</v>
      </c>
      <c r="C181" s="41">
        <f t="shared" si="21"/>
        <v>0</v>
      </c>
      <c r="D181" s="52">
        <v>0.84</v>
      </c>
      <c r="E181" s="41">
        <f t="shared" si="31"/>
        <v>0</v>
      </c>
      <c r="F181" s="38">
        <v>0.89898437499999995</v>
      </c>
      <c r="G181" s="41">
        <f t="shared" si="25"/>
        <v>0</v>
      </c>
      <c r="H181" s="56">
        <v>32.633720000000004</v>
      </c>
      <c r="I181" s="41">
        <f t="shared" si="23"/>
        <v>0</v>
      </c>
      <c r="J181" s="36"/>
      <c r="K181" s="36"/>
      <c r="L181" s="36">
        <v>0.183</v>
      </c>
      <c r="M181" s="41">
        <f t="shared" si="38"/>
        <v>0</v>
      </c>
      <c r="N181" s="37">
        <v>0.111625</v>
      </c>
      <c r="O181" s="41">
        <f t="shared" si="32"/>
        <v>0</v>
      </c>
      <c r="P181" s="49">
        <f t="shared" si="33"/>
        <v>0.14731250000000001</v>
      </c>
      <c r="Q181" s="49">
        <f t="shared" si="35"/>
        <v>0</v>
      </c>
      <c r="R181" s="5">
        <v>8.6999999999999993</v>
      </c>
      <c r="S181" s="41">
        <f t="shared" si="30"/>
        <v>0</v>
      </c>
      <c r="T181" s="65">
        <v>1.0453333333333332</v>
      </c>
      <c r="U181" s="41">
        <f t="shared" si="19"/>
        <v>0</v>
      </c>
      <c r="V181" s="5"/>
      <c r="W181" s="5"/>
      <c r="X181" s="49">
        <f t="shared" ref="X181:X244" si="40">AVERAGE(T181,V181)</f>
        <v>1.0453333333333332</v>
      </c>
      <c r="Y181" s="49">
        <f t="shared" si="20"/>
        <v>0</v>
      </c>
      <c r="Z181" s="5"/>
      <c r="AA181" s="5"/>
      <c r="AB181" s="54">
        <v>20.74</v>
      </c>
      <c r="AC181" s="5"/>
      <c r="AD181" s="5"/>
      <c r="AE181" s="5"/>
      <c r="AF181" s="5"/>
      <c r="AG181" s="5"/>
      <c r="AH181" s="5"/>
      <c r="AI181" s="5"/>
      <c r="AJ181" s="5"/>
      <c r="AK181" s="5"/>
      <c r="AL181" s="42">
        <v>0.17218054999999999</v>
      </c>
      <c r="AM181" s="41">
        <f t="shared" si="36"/>
        <v>0</v>
      </c>
      <c r="AN181" s="49">
        <f t="shared" si="34"/>
        <v>0.17218054999999999</v>
      </c>
      <c r="AO181" s="49">
        <f t="shared" si="37"/>
        <v>0</v>
      </c>
      <c r="AP181" s="57">
        <v>10.968</v>
      </c>
      <c r="AQ181" s="5"/>
      <c r="AR181" s="5"/>
      <c r="AS181" s="5"/>
      <c r="AT181" s="5"/>
      <c r="AU181" s="5"/>
      <c r="AV181" s="44">
        <f t="shared" si="24"/>
        <v>7.702365075833332</v>
      </c>
    </row>
    <row r="182" spans="1:48" x14ac:dyDescent="0.4">
      <c r="A182" s="5">
        <f t="shared" si="29"/>
        <v>1430</v>
      </c>
      <c r="B182" s="47">
        <f t="shared" si="39"/>
        <v>0.87812000000000001</v>
      </c>
      <c r="C182" s="41">
        <f t="shared" si="21"/>
        <v>0</v>
      </c>
      <c r="D182" s="52">
        <v>0.84</v>
      </c>
      <c r="E182" s="41">
        <f t="shared" si="31"/>
        <v>0</v>
      </c>
      <c r="F182" s="38">
        <v>0.89898437499999995</v>
      </c>
      <c r="G182" s="41">
        <f t="shared" si="25"/>
        <v>0</v>
      </c>
      <c r="H182" s="56">
        <v>23.309800000000003</v>
      </c>
      <c r="I182" s="41">
        <f t="shared" si="23"/>
        <v>-28.571428571428569</v>
      </c>
      <c r="J182" s="36"/>
      <c r="K182" s="36"/>
      <c r="L182" s="36">
        <v>0.183</v>
      </c>
      <c r="M182" s="41">
        <f t="shared" si="38"/>
        <v>0</v>
      </c>
      <c r="N182" s="37">
        <v>0.111625</v>
      </c>
      <c r="O182" s="41">
        <f t="shared" si="32"/>
        <v>0</v>
      </c>
      <c r="P182" s="49">
        <f t="shared" si="33"/>
        <v>0.14731250000000001</v>
      </c>
      <c r="Q182" s="49">
        <f t="shared" si="35"/>
        <v>0</v>
      </c>
      <c r="R182" s="5">
        <v>8.6</v>
      </c>
      <c r="S182" s="41">
        <f t="shared" si="30"/>
        <v>-1.1494252873563204</v>
      </c>
      <c r="T182" s="65">
        <v>1.0453333333333332</v>
      </c>
      <c r="U182" s="41">
        <f t="shared" ref="U182:U245" si="41">100*(T182/T181-1)</f>
        <v>0</v>
      </c>
      <c r="V182" s="5"/>
      <c r="W182" s="5"/>
      <c r="X182" s="49">
        <f t="shared" si="40"/>
        <v>1.0453333333333332</v>
      </c>
      <c r="Y182" s="49">
        <f t="shared" ref="Y182:Y245" si="42">AVERAGE(U182,W182)</f>
        <v>0</v>
      </c>
      <c r="Z182" s="5"/>
      <c r="AA182" s="5"/>
      <c r="AB182" s="54">
        <v>20.74</v>
      </c>
      <c r="AC182" s="5"/>
      <c r="AD182" s="5"/>
      <c r="AE182" s="5"/>
      <c r="AF182" s="5"/>
      <c r="AG182" s="5"/>
      <c r="AH182" s="5"/>
      <c r="AI182" s="5"/>
      <c r="AJ182" s="5"/>
      <c r="AK182" s="5"/>
      <c r="AL182" s="42">
        <v>0.17218054999999999</v>
      </c>
      <c r="AM182" s="41">
        <f t="shared" si="36"/>
        <v>0</v>
      </c>
      <c r="AN182" s="49">
        <f t="shared" si="34"/>
        <v>0.17218054999999999</v>
      </c>
      <c r="AO182" s="49">
        <f t="shared" si="37"/>
        <v>0</v>
      </c>
      <c r="AP182" s="57">
        <v>10.968</v>
      </c>
      <c r="AQ182" s="5"/>
      <c r="AR182" s="5"/>
      <c r="AS182" s="5"/>
      <c r="AT182" s="5"/>
      <c r="AU182" s="5"/>
      <c r="AV182" s="44">
        <f t="shared" si="24"/>
        <v>6.7599730758333338</v>
      </c>
    </row>
    <row r="183" spans="1:48" x14ac:dyDescent="0.4">
      <c r="A183" s="5">
        <f t="shared" si="29"/>
        <v>1431</v>
      </c>
      <c r="B183" s="47">
        <f t="shared" si="39"/>
        <v>0.87812000000000001</v>
      </c>
      <c r="C183" s="41">
        <f t="shared" si="21"/>
        <v>0</v>
      </c>
      <c r="D183" s="52">
        <v>0.79</v>
      </c>
      <c r="E183" s="41">
        <f t="shared" si="31"/>
        <v>-5.9523809523809419</v>
      </c>
      <c r="F183" s="38">
        <v>0.89898437499999995</v>
      </c>
      <c r="G183" s="41">
        <f t="shared" si="25"/>
        <v>0</v>
      </c>
      <c r="H183" s="56">
        <v>30.594112500000001</v>
      </c>
      <c r="I183" s="41">
        <f t="shared" si="23"/>
        <v>31.25</v>
      </c>
      <c r="J183" s="36"/>
      <c r="K183" s="36"/>
      <c r="L183" s="36">
        <v>0.183</v>
      </c>
      <c r="M183" s="41">
        <f t="shared" si="38"/>
        <v>0</v>
      </c>
      <c r="N183" s="37">
        <v>0.111625</v>
      </c>
      <c r="O183" s="41">
        <f t="shared" si="32"/>
        <v>0</v>
      </c>
      <c r="P183" s="49">
        <f t="shared" si="33"/>
        <v>0.14731250000000001</v>
      </c>
      <c r="Q183" s="49">
        <f t="shared" si="35"/>
        <v>0</v>
      </c>
      <c r="R183" s="5">
        <v>8.6</v>
      </c>
      <c r="S183" s="41">
        <f t="shared" si="30"/>
        <v>0</v>
      </c>
      <c r="T183" s="65">
        <v>1.0453333333333332</v>
      </c>
      <c r="U183" s="41">
        <f t="shared" si="41"/>
        <v>0</v>
      </c>
      <c r="V183" s="5"/>
      <c r="W183" s="5"/>
      <c r="X183" s="49">
        <f t="shared" si="40"/>
        <v>1.0453333333333332</v>
      </c>
      <c r="Y183" s="49">
        <f t="shared" si="42"/>
        <v>0</v>
      </c>
      <c r="Z183" s="5"/>
      <c r="AA183" s="5"/>
      <c r="AB183" s="54">
        <v>20.74</v>
      </c>
      <c r="AC183" s="5"/>
      <c r="AD183" s="5"/>
      <c r="AE183" s="5"/>
      <c r="AF183" s="5"/>
      <c r="AG183" s="5"/>
      <c r="AH183" s="5"/>
      <c r="AI183" s="5"/>
      <c r="AJ183" s="5"/>
      <c r="AK183" s="5"/>
      <c r="AL183" s="42">
        <v>0.17218054999999999</v>
      </c>
      <c r="AM183" s="41">
        <f t="shared" si="36"/>
        <v>0</v>
      </c>
      <c r="AN183" s="49">
        <f t="shared" si="34"/>
        <v>0.17218054999999999</v>
      </c>
      <c r="AO183" s="49">
        <f t="shared" si="37"/>
        <v>0</v>
      </c>
      <c r="AP183" s="57">
        <v>10.968</v>
      </c>
      <c r="AQ183" s="5"/>
      <c r="AR183" s="5"/>
      <c r="AS183" s="5"/>
      <c r="AT183" s="5"/>
      <c r="AU183" s="5"/>
      <c r="AV183" s="44">
        <f t="shared" si="24"/>
        <v>7.483404325833332</v>
      </c>
    </row>
    <row r="184" spans="1:48" x14ac:dyDescent="0.4">
      <c r="A184" s="5">
        <f t="shared" si="29"/>
        <v>1432</v>
      </c>
      <c r="B184" s="47">
        <f t="shared" si="39"/>
        <v>0.87812000000000001</v>
      </c>
      <c r="C184" s="41">
        <f t="shared" si="21"/>
        <v>0</v>
      </c>
      <c r="D184" s="52">
        <v>0.79</v>
      </c>
      <c r="E184" s="41">
        <f t="shared" si="31"/>
        <v>0</v>
      </c>
      <c r="F184" s="38">
        <v>0.89898437499999995</v>
      </c>
      <c r="G184" s="41">
        <f t="shared" si="25"/>
        <v>0</v>
      </c>
      <c r="H184" s="56">
        <v>30.594112500000001</v>
      </c>
      <c r="I184" s="41">
        <f t="shared" si="23"/>
        <v>0</v>
      </c>
      <c r="J184" s="36"/>
      <c r="K184" s="36"/>
      <c r="L184" s="36">
        <v>0.183</v>
      </c>
      <c r="M184" s="41">
        <f t="shared" si="38"/>
        <v>0</v>
      </c>
      <c r="N184" s="37">
        <v>0.111625</v>
      </c>
      <c r="O184" s="41">
        <f t="shared" si="32"/>
        <v>0</v>
      </c>
      <c r="P184" s="49">
        <f t="shared" si="33"/>
        <v>0.14731250000000001</v>
      </c>
      <c r="Q184" s="49">
        <f t="shared" si="35"/>
        <v>0</v>
      </c>
      <c r="R184" s="5">
        <v>8.6</v>
      </c>
      <c r="S184" s="41">
        <f t="shared" si="30"/>
        <v>0</v>
      </c>
      <c r="T184" s="65">
        <v>1.0453333333333332</v>
      </c>
      <c r="U184" s="41">
        <f t="shared" si="41"/>
        <v>0</v>
      </c>
      <c r="V184" s="5"/>
      <c r="W184" s="5"/>
      <c r="X184" s="49">
        <f t="shared" si="40"/>
        <v>1.0453333333333332</v>
      </c>
      <c r="Y184" s="49">
        <f t="shared" si="42"/>
        <v>0</v>
      </c>
      <c r="Z184" s="5"/>
      <c r="AA184" s="5"/>
      <c r="AB184" s="54">
        <v>20.74</v>
      </c>
      <c r="AC184" s="5"/>
      <c r="AD184" s="5"/>
      <c r="AE184" s="5"/>
      <c r="AF184" s="5"/>
      <c r="AG184" s="5"/>
      <c r="AH184" s="5"/>
      <c r="AI184" s="5"/>
      <c r="AJ184" s="5"/>
      <c r="AK184" s="5"/>
      <c r="AL184" s="42">
        <v>0.17218054999999999</v>
      </c>
      <c r="AM184" s="41">
        <f t="shared" si="36"/>
        <v>0</v>
      </c>
      <c r="AN184" s="49">
        <f t="shared" si="34"/>
        <v>0.17218054999999999</v>
      </c>
      <c r="AO184" s="49">
        <f t="shared" si="37"/>
        <v>0</v>
      </c>
      <c r="AP184" s="57">
        <v>10.968</v>
      </c>
      <c r="AQ184" s="5"/>
      <c r="AR184" s="5"/>
      <c r="AS184" s="5"/>
      <c r="AT184" s="5"/>
      <c r="AU184" s="5"/>
      <c r="AV184" s="44">
        <f t="shared" si="24"/>
        <v>7.483404325833332</v>
      </c>
    </row>
    <row r="185" spans="1:48" x14ac:dyDescent="0.4">
      <c r="A185" s="5">
        <f t="shared" si="29"/>
        <v>1433</v>
      </c>
      <c r="B185" s="47">
        <f t="shared" si="39"/>
        <v>0.87812000000000001</v>
      </c>
      <c r="C185" s="41">
        <f t="shared" si="21"/>
        <v>0</v>
      </c>
      <c r="D185" s="52">
        <v>0.79</v>
      </c>
      <c r="E185" s="41">
        <f t="shared" si="31"/>
        <v>0</v>
      </c>
      <c r="F185" s="38">
        <v>0.89898437499999995</v>
      </c>
      <c r="G185" s="41">
        <f t="shared" si="25"/>
        <v>0</v>
      </c>
      <c r="H185" s="56">
        <v>30.594112500000001</v>
      </c>
      <c r="I185" s="41">
        <f t="shared" si="23"/>
        <v>0</v>
      </c>
      <c r="J185" s="36"/>
      <c r="K185" s="36"/>
      <c r="L185" s="36">
        <v>0.183</v>
      </c>
      <c r="M185" s="41">
        <f t="shared" si="38"/>
        <v>0</v>
      </c>
      <c r="N185" s="37">
        <v>0.111625</v>
      </c>
      <c r="O185" s="41">
        <f t="shared" si="32"/>
        <v>0</v>
      </c>
      <c r="P185" s="49">
        <f t="shared" si="33"/>
        <v>0.14731250000000001</v>
      </c>
      <c r="Q185" s="49">
        <f t="shared" si="35"/>
        <v>0</v>
      </c>
      <c r="R185" s="5">
        <v>8.6</v>
      </c>
      <c r="S185" s="41">
        <f t="shared" si="30"/>
        <v>0</v>
      </c>
      <c r="T185" s="65">
        <v>1.0453333333333332</v>
      </c>
      <c r="U185" s="41">
        <f t="shared" si="41"/>
        <v>0</v>
      </c>
      <c r="V185" s="5"/>
      <c r="W185" s="5"/>
      <c r="X185" s="49">
        <f t="shared" si="40"/>
        <v>1.0453333333333332</v>
      </c>
      <c r="Y185" s="49">
        <f t="shared" si="42"/>
        <v>0</v>
      </c>
      <c r="Z185" s="5"/>
      <c r="AA185" s="5"/>
      <c r="AB185" s="54">
        <v>20.74</v>
      </c>
      <c r="AC185" s="5"/>
      <c r="AD185" s="5"/>
      <c r="AE185" s="5"/>
      <c r="AF185" s="5"/>
      <c r="AG185" s="5"/>
      <c r="AH185" s="5"/>
      <c r="AI185" s="5"/>
      <c r="AJ185" s="5"/>
      <c r="AK185" s="5"/>
      <c r="AL185" s="42">
        <v>0.17218054999999999</v>
      </c>
      <c r="AM185" s="41">
        <f t="shared" si="36"/>
        <v>0</v>
      </c>
      <c r="AN185" s="49">
        <f t="shared" si="34"/>
        <v>0.17218054999999999</v>
      </c>
      <c r="AO185" s="49">
        <f t="shared" si="37"/>
        <v>0</v>
      </c>
      <c r="AP185" s="57">
        <v>10.968</v>
      </c>
      <c r="AQ185" s="5"/>
      <c r="AR185" s="5"/>
      <c r="AS185" s="5"/>
      <c r="AT185" s="5"/>
      <c r="AU185" s="5"/>
      <c r="AV185" s="44">
        <f t="shared" si="24"/>
        <v>7.483404325833332</v>
      </c>
    </row>
    <row r="186" spans="1:48" x14ac:dyDescent="0.4">
      <c r="A186" s="5">
        <f t="shared" si="29"/>
        <v>1434</v>
      </c>
      <c r="B186" s="47">
        <f t="shared" si="39"/>
        <v>0.87812000000000001</v>
      </c>
      <c r="C186" s="41">
        <f t="shared" si="21"/>
        <v>0</v>
      </c>
      <c r="D186" s="52">
        <v>0.79</v>
      </c>
      <c r="E186" s="41">
        <f t="shared" si="31"/>
        <v>0</v>
      </c>
      <c r="F186" s="38">
        <v>0.89898437499999995</v>
      </c>
      <c r="G186" s="41">
        <f t="shared" si="25"/>
        <v>0</v>
      </c>
      <c r="H186" s="56">
        <v>30.594112500000001</v>
      </c>
      <c r="I186" s="41">
        <f t="shared" si="23"/>
        <v>0</v>
      </c>
      <c r="J186" s="36"/>
      <c r="K186" s="36"/>
      <c r="L186" s="36">
        <v>0.183</v>
      </c>
      <c r="M186" s="41">
        <f t="shared" si="38"/>
        <v>0</v>
      </c>
      <c r="N186" s="37">
        <v>0.111625</v>
      </c>
      <c r="O186" s="41">
        <f t="shared" si="32"/>
        <v>0</v>
      </c>
      <c r="P186" s="49">
        <f t="shared" si="33"/>
        <v>0.14731250000000001</v>
      </c>
      <c r="Q186" s="49">
        <f t="shared" si="35"/>
        <v>0</v>
      </c>
      <c r="R186" s="5">
        <v>8.6</v>
      </c>
      <c r="S186" s="41">
        <f t="shared" si="30"/>
        <v>0</v>
      </c>
      <c r="T186" s="65">
        <v>1.1392406666666666</v>
      </c>
      <c r="U186" s="41">
        <f t="shared" si="41"/>
        <v>8.9834821428571345</v>
      </c>
      <c r="V186" s="5"/>
      <c r="W186" s="5"/>
      <c r="X186" s="49">
        <f t="shared" si="40"/>
        <v>1.1392406666666666</v>
      </c>
      <c r="Y186" s="49">
        <f t="shared" si="42"/>
        <v>8.9834821428571345</v>
      </c>
      <c r="Z186" s="5"/>
      <c r="AA186" s="5"/>
      <c r="AB186" s="54">
        <v>20.74</v>
      </c>
      <c r="AC186" s="5"/>
      <c r="AD186" s="5"/>
      <c r="AE186" s="5"/>
      <c r="AF186" s="5"/>
      <c r="AG186" s="5"/>
      <c r="AH186" s="5"/>
      <c r="AI186" s="5"/>
      <c r="AJ186" s="5"/>
      <c r="AK186" s="5"/>
      <c r="AL186" s="42">
        <v>0.17218054999999999</v>
      </c>
      <c r="AM186" s="41">
        <f t="shared" si="36"/>
        <v>0</v>
      </c>
      <c r="AN186" s="49">
        <f t="shared" si="34"/>
        <v>0.17218054999999999</v>
      </c>
      <c r="AO186" s="49">
        <f t="shared" si="37"/>
        <v>0</v>
      </c>
      <c r="AP186" s="57">
        <v>10.968</v>
      </c>
      <c r="AQ186" s="5"/>
      <c r="AR186" s="5"/>
      <c r="AS186" s="5"/>
      <c r="AT186" s="5"/>
      <c r="AU186" s="5"/>
      <c r="AV186" s="44">
        <f t="shared" si="24"/>
        <v>7.4927950591666654</v>
      </c>
    </row>
    <row r="187" spans="1:48" x14ac:dyDescent="0.4">
      <c r="A187" s="5">
        <f t="shared" si="29"/>
        <v>1435</v>
      </c>
      <c r="B187" s="47">
        <f t="shared" si="39"/>
        <v>0.87812000000000001</v>
      </c>
      <c r="C187" s="41">
        <f t="shared" si="21"/>
        <v>0</v>
      </c>
      <c r="D187" s="52">
        <v>0.79</v>
      </c>
      <c r="E187" s="41">
        <f t="shared" si="31"/>
        <v>0</v>
      </c>
      <c r="F187" s="38">
        <v>0.89898437499999995</v>
      </c>
      <c r="G187" s="41">
        <f t="shared" si="25"/>
        <v>0</v>
      </c>
      <c r="H187" s="56">
        <v>30.594112500000001</v>
      </c>
      <c r="I187" s="41">
        <f t="shared" si="23"/>
        <v>0</v>
      </c>
      <c r="J187" s="36"/>
      <c r="K187" s="36"/>
      <c r="L187" s="36">
        <v>0.183</v>
      </c>
      <c r="M187" s="41">
        <f t="shared" si="38"/>
        <v>0</v>
      </c>
      <c r="N187" s="37">
        <v>0.111625</v>
      </c>
      <c r="O187" s="41">
        <f t="shared" si="32"/>
        <v>0</v>
      </c>
      <c r="P187" s="49">
        <f t="shared" si="33"/>
        <v>0.14731250000000001</v>
      </c>
      <c r="Q187" s="49">
        <f t="shared" si="35"/>
        <v>0</v>
      </c>
      <c r="R187" s="5">
        <v>8.6</v>
      </c>
      <c r="S187" s="41">
        <f t="shared" si="30"/>
        <v>0</v>
      </c>
      <c r="T187" s="65">
        <v>1.1392406666666666</v>
      </c>
      <c r="U187" s="41">
        <f t="shared" si="41"/>
        <v>0</v>
      </c>
      <c r="V187" s="5"/>
      <c r="W187" s="5"/>
      <c r="X187" s="49">
        <f t="shared" si="40"/>
        <v>1.1392406666666666</v>
      </c>
      <c r="Y187" s="49">
        <f t="shared" si="42"/>
        <v>0</v>
      </c>
      <c r="Z187" s="5"/>
      <c r="AA187" s="5"/>
      <c r="AB187" s="54">
        <v>20.74</v>
      </c>
      <c r="AC187" s="5"/>
      <c r="AD187" s="5"/>
      <c r="AE187" s="5"/>
      <c r="AF187" s="5"/>
      <c r="AG187" s="5"/>
      <c r="AH187" s="5"/>
      <c r="AI187" s="5"/>
      <c r="AJ187" s="5"/>
      <c r="AK187" s="5"/>
      <c r="AL187" s="42">
        <v>0.17218054999999999</v>
      </c>
      <c r="AM187" s="41">
        <f t="shared" si="36"/>
        <v>0</v>
      </c>
      <c r="AN187" s="49">
        <f t="shared" si="34"/>
        <v>0.17218054999999999</v>
      </c>
      <c r="AO187" s="49">
        <f t="shared" si="37"/>
        <v>0</v>
      </c>
      <c r="AP187" s="57">
        <v>10.968</v>
      </c>
      <c r="AQ187" s="5"/>
      <c r="AR187" s="5"/>
      <c r="AS187" s="5"/>
      <c r="AT187" s="5"/>
      <c r="AU187" s="5"/>
      <c r="AV187" s="44">
        <f t="shared" si="24"/>
        <v>7.4927950591666654</v>
      </c>
    </row>
    <row r="188" spans="1:48" x14ac:dyDescent="0.4">
      <c r="A188" s="5">
        <f t="shared" si="29"/>
        <v>1436</v>
      </c>
      <c r="B188" s="47">
        <f t="shared" si="39"/>
        <v>0.87812000000000001</v>
      </c>
      <c r="C188" s="41">
        <f t="shared" ref="C188:C251" si="43">100*(B188/B187-1)</f>
        <v>0</v>
      </c>
      <c r="D188" s="52">
        <v>0.79</v>
      </c>
      <c r="E188" s="41">
        <f t="shared" si="31"/>
        <v>0</v>
      </c>
      <c r="F188" s="38">
        <v>0.89898437499999995</v>
      </c>
      <c r="G188" s="41">
        <f t="shared" si="25"/>
        <v>0</v>
      </c>
      <c r="H188" s="56">
        <v>30.594112500000001</v>
      </c>
      <c r="I188" s="41">
        <f t="shared" si="23"/>
        <v>0</v>
      </c>
      <c r="J188" s="36"/>
      <c r="K188" s="36"/>
      <c r="L188" s="36">
        <v>0.183</v>
      </c>
      <c r="M188" s="41">
        <f t="shared" si="38"/>
        <v>0</v>
      </c>
      <c r="N188" s="37">
        <v>0.111625</v>
      </c>
      <c r="O188" s="41">
        <f t="shared" si="32"/>
        <v>0</v>
      </c>
      <c r="P188" s="49">
        <f t="shared" si="33"/>
        <v>0.14731250000000001</v>
      </c>
      <c r="Q188" s="49">
        <f t="shared" si="35"/>
        <v>0</v>
      </c>
      <c r="R188" s="5">
        <v>8.6</v>
      </c>
      <c r="S188" s="41">
        <f t="shared" si="30"/>
        <v>0</v>
      </c>
      <c r="T188" s="65">
        <v>1.1392406666666666</v>
      </c>
      <c r="U188" s="41">
        <f t="shared" si="41"/>
        <v>0</v>
      </c>
      <c r="V188" s="5"/>
      <c r="W188" s="5"/>
      <c r="X188" s="49">
        <f t="shared" si="40"/>
        <v>1.1392406666666666</v>
      </c>
      <c r="Y188" s="49">
        <f t="shared" si="42"/>
        <v>0</v>
      </c>
      <c r="Z188" s="5"/>
      <c r="AA188" s="5"/>
      <c r="AB188" s="54">
        <v>20.74</v>
      </c>
      <c r="AC188" s="5"/>
      <c r="AD188" s="5"/>
      <c r="AE188" s="5"/>
      <c r="AF188" s="5"/>
      <c r="AG188" s="5"/>
      <c r="AH188" s="5"/>
      <c r="AI188" s="5"/>
      <c r="AJ188" s="5"/>
      <c r="AK188" s="5"/>
      <c r="AL188" s="42">
        <v>0.17218054999999999</v>
      </c>
      <c r="AM188" s="41">
        <f t="shared" si="36"/>
        <v>0</v>
      </c>
      <c r="AN188" s="49">
        <f t="shared" si="34"/>
        <v>0.17218054999999999</v>
      </c>
      <c r="AO188" s="49">
        <f t="shared" si="37"/>
        <v>0</v>
      </c>
      <c r="AP188" s="57">
        <v>10.968</v>
      </c>
      <c r="AQ188" s="5"/>
      <c r="AR188" s="5"/>
      <c r="AS188" s="5"/>
      <c r="AT188" s="5"/>
      <c r="AU188" s="5"/>
      <c r="AV188" s="44">
        <f t="shared" si="24"/>
        <v>7.4927950591666654</v>
      </c>
    </row>
    <row r="189" spans="1:48" x14ac:dyDescent="0.4">
      <c r="A189" s="5">
        <f t="shared" si="29"/>
        <v>1437</v>
      </c>
      <c r="B189" s="47">
        <f t="shared" si="39"/>
        <v>0.87812000000000001</v>
      </c>
      <c r="C189" s="41">
        <f t="shared" si="43"/>
        <v>0</v>
      </c>
      <c r="D189" s="52">
        <v>0.79</v>
      </c>
      <c r="E189" s="41">
        <f t="shared" si="31"/>
        <v>0</v>
      </c>
      <c r="F189" s="38">
        <v>0.89898437499999995</v>
      </c>
      <c r="G189" s="41">
        <f t="shared" si="25"/>
        <v>0</v>
      </c>
      <c r="H189" s="56">
        <v>30.594112500000001</v>
      </c>
      <c r="I189" s="41">
        <f t="shared" si="23"/>
        <v>0</v>
      </c>
      <c r="J189" s="36"/>
      <c r="K189" s="36"/>
      <c r="L189" s="36">
        <v>0.183</v>
      </c>
      <c r="M189" s="41">
        <f t="shared" si="38"/>
        <v>0</v>
      </c>
      <c r="N189" s="37">
        <v>0.111625</v>
      </c>
      <c r="O189" s="41">
        <f t="shared" si="32"/>
        <v>0</v>
      </c>
      <c r="P189" s="49">
        <f t="shared" si="33"/>
        <v>0.14731250000000001</v>
      </c>
      <c r="Q189" s="49">
        <f t="shared" si="35"/>
        <v>0</v>
      </c>
      <c r="R189" s="5">
        <v>8.6</v>
      </c>
      <c r="S189" s="41">
        <f t="shared" si="30"/>
        <v>0</v>
      </c>
      <c r="T189" s="65">
        <v>1.1392406666666666</v>
      </c>
      <c r="U189" s="41">
        <f t="shared" si="41"/>
        <v>0</v>
      </c>
      <c r="V189" s="5"/>
      <c r="W189" s="5"/>
      <c r="X189" s="49">
        <f t="shared" si="40"/>
        <v>1.1392406666666666</v>
      </c>
      <c r="Y189" s="49">
        <f t="shared" si="42"/>
        <v>0</v>
      </c>
      <c r="Z189" s="5"/>
      <c r="AA189" s="5"/>
      <c r="AB189" s="54">
        <v>20.74</v>
      </c>
      <c r="AC189" s="5"/>
      <c r="AD189" s="5"/>
      <c r="AE189" s="5"/>
      <c r="AF189" s="5"/>
      <c r="AG189" s="5"/>
      <c r="AH189" s="5"/>
      <c r="AI189" s="5"/>
      <c r="AJ189" s="5"/>
      <c r="AK189" s="5"/>
      <c r="AL189" s="42">
        <v>0.17218054999999999</v>
      </c>
      <c r="AM189" s="41">
        <f t="shared" si="36"/>
        <v>0</v>
      </c>
      <c r="AN189" s="49">
        <f t="shared" si="34"/>
        <v>0.17218054999999999</v>
      </c>
      <c r="AO189" s="49">
        <f t="shared" si="37"/>
        <v>0</v>
      </c>
      <c r="AP189" s="57">
        <v>10.968</v>
      </c>
      <c r="AQ189" s="5"/>
      <c r="AR189" s="5"/>
      <c r="AS189" s="5"/>
      <c r="AT189" s="5"/>
      <c r="AU189" s="5"/>
      <c r="AV189" s="44">
        <f t="shared" si="24"/>
        <v>7.4927950591666654</v>
      </c>
    </row>
    <row r="190" spans="1:48" x14ac:dyDescent="0.4">
      <c r="A190" s="5">
        <f t="shared" si="29"/>
        <v>1438</v>
      </c>
      <c r="B190" s="47">
        <f>0.20798*4</f>
        <v>0.83191999999999999</v>
      </c>
      <c r="C190" s="41">
        <f t="shared" si="43"/>
        <v>-5.261239921650807</v>
      </c>
      <c r="D190" s="52">
        <v>0.79</v>
      </c>
      <c r="E190" s="41">
        <f t="shared" si="31"/>
        <v>0</v>
      </c>
      <c r="F190" s="38">
        <v>0.89898437499999995</v>
      </c>
      <c r="G190" s="41">
        <f t="shared" si="25"/>
        <v>0</v>
      </c>
      <c r="H190" s="56">
        <v>30.594112500000001</v>
      </c>
      <c r="I190" s="41">
        <f t="shared" si="23"/>
        <v>0</v>
      </c>
      <c r="J190" s="36"/>
      <c r="K190" s="36"/>
      <c r="L190" s="36">
        <v>0.183</v>
      </c>
      <c r="M190" s="41">
        <f t="shared" si="38"/>
        <v>0</v>
      </c>
      <c r="N190" s="37">
        <v>0.111625</v>
      </c>
      <c r="O190" s="41">
        <f t="shared" si="32"/>
        <v>0</v>
      </c>
      <c r="P190" s="49">
        <f t="shared" si="33"/>
        <v>0.14731250000000001</v>
      </c>
      <c r="Q190" s="49">
        <f t="shared" si="35"/>
        <v>0</v>
      </c>
      <c r="R190" s="5">
        <v>8.6</v>
      </c>
      <c r="S190" s="41">
        <f t="shared" si="30"/>
        <v>0</v>
      </c>
      <c r="T190" s="65">
        <v>1.1392406666666666</v>
      </c>
      <c r="U190" s="41">
        <f t="shared" si="41"/>
        <v>0</v>
      </c>
      <c r="V190" s="5"/>
      <c r="W190" s="5"/>
      <c r="X190" s="49">
        <f t="shared" si="40"/>
        <v>1.1392406666666666</v>
      </c>
      <c r="Y190" s="49">
        <f t="shared" si="42"/>
        <v>0</v>
      </c>
      <c r="Z190" s="5"/>
      <c r="AA190" s="5"/>
      <c r="AB190" s="54">
        <v>20.74</v>
      </c>
      <c r="AC190" s="5"/>
      <c r="AD190" s="5"/>
      <c r="AE190" s="5"/>
      <c r="AF190" s="5"/>
      <c r="AG190" s="5"/>
      <c r="AH190" s="5"/>
      <c r="AI190" s="5"/>
      <c r="AJ190" s="5"/>
      <c r="AK190" s="5"/>
      <c r="AL190" s="42">
        <v>0.17218054999999999</v>
      </c>
      <c r="AM190" s="41">
        <f t="shared" si="36"/>
        <v>0</v>
      </c>
      <c r="AN190" s="49">
        <f t="shared" si="34"/>
        <v>0.17218054999999999</v>
      </c>
      <c r="AO190" s="49">
        <f t="shared" si="37"/>
        <v>0</v>
      </c>
      <c r="AP190" s="57">
        <v>10.968</v>
      </c>
      <c r="AQ190" s="5"/>
      <c r="AR190" s="5"/>
      <c r="AS190" s="5"/>
      <c r="AT190" s="5"/>
      <c r="AU190" s="5"/>
      <c r="AV190" s="44">
        <f t="shared" si="24"/>
        <v>7.4881750591666663</v>
      </c>
    </row>
    <row r="191" spans="1:48" x14ac:dyDescent="0.4">
      <c r="A191" s="5">
        <f t="shared" si="29"/>
        <v>1439</v>
      </c>
      <c r="B191" s="47">
        <f>0.19758*4</f>
        <v>0.79032000000000002</v>
      </c>
      <c r="C191" s="41">
        <f t="shared" si="43"/>
        <v>-5.0004808154630265</v>
      </c>
      <c r="D191" s="52">
        <v>0.79</v>
      </c>
      <c r="E191" s="41">
        <f t="shared" si="31"/>
        <v>0</v>
      </c>
      <c r="F191" s="38">
        <v>0.89898437499999995</v>
      </c>
      <c r="G191" s="41">
        <f t="shared" si="25"/>
        <v>0</v>
      </c>
      <c r="H191" s="56">
        <v>30.594112500000001</v>
      </c>
      <c r="I191" s="41">
        <f t="shared" si="23"/>
        <v>0</v>
      </c>
      <c r="J191" s="36"/>
      <c r="K191" s="36"/>
      <c r="L191" s="36">
        <v>0.183</v>
      </c>
      <c r="M191" s="41">
        <f t="shared" si="38"/>
        <v>0</v>
      </c>
      <c r="N191" s="37">
        <v>0.111625</v>
      </c>
      <c r="O191" s="41">
        <f t="shared" si="32"/>
        <v>0</v>
      </c>
      <c r="P191" s="49">
        <f t="shared" si="33"/>
        <v>0.14731250000000001</v>
      </c>
      <c r="Q191" s="49">
        <f t="shared" si="35"/>
        <v>0</v>
      </c>
      <c r="R191" s="5">
        <v>8.6</v>
      </c>
      <c r="S191" s="41">
        <f t="shared" si="30"/>
        <v>0</v>
      </c>
      <c r="T191" s="65">
        <v>1.1392406666666666</v>
      </c>
      <c r="U191" s="41">
        <f t="shared" si="41"/>
        <v>0</v>
      </c>
      <c r="V191" s="5"/>
      <c r="W191" s="5"/>
      <c r="X191" s="49">
        <f t="shared" si="40"/>
        <v>1.1392406666666666</v>
      </c>
      <c r="Y191" s="49">
        <f t="shared" si="42"/>
        <v>0</v>
      </c>
      <c r="Z191" s="5"/>
      <c r="AA191" s="5"/>
      <c r="AB191" s="54">
        <v>20.74</v>
      </c>
      <c r="AC191" s="5"/>
      <c r="AD191" s="5"/>
      <c r="AE191" s="5"/>
      <c r="AF191" s="5"/>
      <c r="AG191" s="5"/>
      <c r="AH191" s="5"/>
      <c r="AI191" s="5"/>
      <c r="AJ191" s="5"/>
      <c r="AK191" s="5"/>
      <c r="AL191" s="42">
        <v>0.17218054999999999</v>
      </c>
      <c r="AM191" s="41">
        <f t="shared" si="36"/>
        <v>0</v>
      </c>
      <c r="AN191" s="49">
        <f t="shared" si="34"/>
        <v>0.17218054999999999</v>
      </c>
      <c r="AO191" s="49">
        <f t="shared" si="37"/>
        <v>0</v>
      </c>
      <c r="AP191" s="57">
        <v>10.968</v>
      </c>
      <c r="AQ191" s="5"/>
      <c r="AR191" s="5"/>
      <c r="AS191" s="5"/>
      <c r="AT191" s="5"/>
      <c r="AU191" s="5"/>
      <c r="AV191" s="44">
        <f t="shared" si="24"/>
        <v>7.4840150591666657</v>
      </c>
    </row>
    <row r="192" spans="1:48" x14ac:dyDescent="0.4">
      <c r="A192" s="5">
        <f t="shared" si="29"/>
        <v>1440</v>
      </c>
      <c r="B192" s="47">
        <f>0.19276*4</f>
        <v>0.77103999999999995</v>
      </c>
      <c r="C192" s="41">
        <f t="shared" si="43"/>
        <v>-2.4395181698552593</v>
      </c>
      <c r="D192" s="52">
        <v>0.79</v>
      </c>
      <c r="E192" s="41">
        <f t="shared" si="31"/>
        <v>0</v>
      </c>
      <c r="F192" s="38">
        <v>0.89898437499999995</v>
      </c>
      <c r="G192" s="41">
        <f t="shared" si="25"/>
        <v>0</v>
      </c>
      <c r="H192" s="56">
        <v>30.594112500000001</v>
      </c>
      <c r="I192" s="41">
        <f t="shared" si="23"/>
        <v>0</v>
      </c>
      <c r="J192" s="36"/>
      <c r="K192" s="36"/>
      <c r="L192" s="36">
        <v>0.183</v>
      </c>
      <c r="M192" s="41">
        <f t="shared" si="38"/>
        <v>0</v>
      </c>
      <c r="N192" s="37">
        <v>0.111625</v>
      </c>
      <c r="O192" s="41">
        <f t="shared" si="32"/>
        <v>0</v>
      </c>
      <c r="P192" s="49">
        <f t="shared" si="33"/>
        <v>0.14731250000000001</v>
      </c>
      <c r="Q192" s="49">
        <f t="shared" si="35"/>
        <v>0</v>
      </c>
      <c r="R192" s="5">
        <v>7.7</v>
      </c>
      <c r="S192" s="41">
        <f t="shared" si="30"/>
        <v>-10.465116279069765</v>
      </c>
      <c r="T192" s="65">
        <v>1.1392406666666666</v>
      </c>
      <c r="U192" s="41">
        <f t="shared" si="41"/>
        <v>0</v>
      </c>
      <c r="V192" s="5"/>
      <c r="W192" s="5"/>
      <c r="X192" s="49">
        <f t="shared" si="40"/>
        <v>1.1392406666666666</v>
      </c>
      <c r="Y192" s="49">
        <f t="shared" si="42"/>
        <v>0</v>
      </c>
      <c r="Z192" s="5"/>
      <c r="AA192" s="5"/>
      <c r="AB192" s="54">
        <v>20.74</v>
      </c>
      <c r="AC192" s="5"/>
      <c r="AD192" s="5"/>
      <c r="AE192" s="5"/>
      <c r="AF192" s="5"/>
      <c r="AG192" s="5"/>
      <c r="AH192" s="5"/>
      <c r="AI192" s="5"/>
      <c r="AJ192" s="5"/>
      <c r="AK192" s="5"/>
      <c r="AL192" s="42">
        <v>0.17218054999999999</v>
      </c>
      <c r="AM192" s="41">
        <f t="shared" si="36"/>
        <v>0</v>
      </c>
      <c r="AN192" s="49">
        <f t="shared" si="34"/>
        <v>0.17218054999999999</v>
      </c>
      <c r="AO192" s="49">
        <f t="shared" si="37"/>
        <v>0</v>
      </c>
      <c r="AP192" s="57">
        <v>10.968</v>
      </c>
      <c r="AQ192" s="5"/>
      <c r="AR192" s="5"/>
      <c r="AS192" s="5"/>
      <c r="AT192" s="5"/>
      <c r="AU192" s="5"/>
      <c r="AV192" s="44">
        <f t="shared" si="24"/>
        <v>7.3920870591666654</v>
      </c>
    </row>
    <row r="193" spans="1:48" x14ac:dyDescent="0.4">
      <c r="A193" s="5">
        <f t="shared" si="29"/>
        <v>1441</v>
      </c>
      <c r="B193" s="47">
        <f>0.19276*4</f>
        <v>0.77103999999999995</v>
      </c>
      <c r="C193" s="41">
        <f t="shared" si="43"/>
        <v>0</v>
      </c>
      <c r="D193" s="52">
        <v>0.81499999999999995</v>
      </c>
      <c r="E193" s="41">
        <f t="shared" si="31"/>
        <v>3.1645569620253111</v>
      </c>
      <c r="F193" s="38">
        <v>0.89898437499999995</v>
      </c>
      <c r="G193" s="41">
        <f t="shared" si="25"/>
        <v>0</v>
      </c>
      <c r="H193" s="56">
        <v>30.594112500000001</v>
      </c>
      <c r="I193" s="41">
        <f t="shared" si="23"/>
        <v>0</v>
      </c>
      <c r="J193" s="36"/>
      <c r="K193" s="36"/>
      <c r="L193" s="36">
        <v>0.183</v>
      </c>
      <c r="M193" s="41">
        <f t="shared" si="38"/>
        <v>0</v>
      </c>
      <c r="N193" s="37">
        <v>0.111625</v>
      </c>
      <c r="O193" s="41">
        <f t="shared" si="32"/>
        <v>0</v>
      </c>
      <c r="P193" s="49">
        <f t="shared" si="33"/>
        <v>0.14731250000000001</v>
      </c>
      <c r="Q193" s="49">
        <f t="shared" si="35"/>
        <v>0</v>
      </c>
      <c r="R193" s="5">
        <v>7.7</v>
      </c>
      <c r="S193" s="41">
        <f t="shared" si="30"/>
        <v>0</v>
      </c>
      <c r="T193" s="65">
        <v>1.1392406666666666</v>
      </c>
      <c r="U193" s="41">
        <f t="shared" si="41"/>
        <v>0</v>
      </c>
      <c r="V193" s="5"/>
      <c r="W193" s="5"/>
      <c r="X193" s="49">
        <f t="shared" si="40"/>
        <v>1.1392406666666666</v>
      </c>
      <c r="Y193" s="49">
        <f t="shared" si="42"/>
        <v>0</v>
      </c>
      <c r="Z193" s="5"/>
      <c r="AA193" s="5"/>
      <c r="AB193" s="54">
        <v>20.74</v>
      </c>
      <c r="AC193" s="5"/>
      <c r="AD193" s="5"/>
      <c r="AE193" s="5"/>
      <c r="AF193" s="5"/>
      <c r="AG193" s="5"/>
      <c r="AH193" s="5"/>
      <c r="AI193" s="5"/>
      <c r="AJ193" s="5"/>
      <c r="AK193" s="5"/>
      <c r="AL193" s="42">
        <v>0.17218054999999999</v>
      </c>
      <c r="AM193" s="41">
        <f t="shared" si="36"/>
        <v>0</v>
      </c>
      <c r="AN193" s="49">
        <f t="shared" si="34"/>
        <v>0.17218054999999999</v>
      </c>
      <c r="AO193" s="49">
        <f t="shared" si="37"/>
        <v>0</v>
      </c>
      <c r="AP193" s="57">
        <v>10.968</v>
      </c>
      <c r="AQ193" s="5"/>
      <c r="AR193" s="5"/>
      <c r="AS193" s="5"/>
      <c r="AT193" s="5"/>
      <c r="AU193" s="5"/>
      <c r="AV193" s="44">
        <f t="shared" si="24"/>
        <v>7.3945870591666658</v>
      </c>
    </row>
    <row r="194" spans="1:48" x14ac:dyDescent="0.4">
      <c r="A194" s="5">
        <f t="shared" si="29"/>
        <v>1442</v>
      </c>
      <c r="B194" s="47">
        <f t="shared" ref="B194:B200" si="44">0.18817*4</f>
        <v>0.75268000000000002</v>
      </c>
      <c r="C194" s="41">
        <f t="shared" si="43"/>
        <v>-2.3811994189665842</v>
      </c>
      <c r="D194" s="52">
        <v>0.81499999999999995</v>
      </c>
      <c r="E194" s="41">
        <f t="shared" si="31"/>
        <v>0</v>
      </c>
      <c r="F194" s="38">
        <v>0.89898437499999995</v>
      </c>
      <c r="G194" s="41">
        <f t="shared" si="25"/>
        <v>0</v>
      </c>
      <c r="H194" s="56">
        <v>30.594112500000001</v>
      </c>
      <c r="I194" s="41">
        <f t="shared" si="23"/>
        <v>0</v>
      </c>
      <c r="J194" s="36"/>
      <c r="K194" s="36"/>
      <c r="L194" s="36">
        <v>0.183</v>
      </c>
      <c r="M194" s="41">
        <f t="shared" si="38"/>
        <v>0</v>
      </c>
      <c r="N194" s="37">
        <v>0.111625</v>
      </c>
      <c r="O194" s="41">
        <f t="shared" si="32"/>
        <v>0</v>
      </c>
      <c r="P194" s="49">
        <f t="shared" si="33"/>
        <v>0.14731250000000001</v>
      </c>
      <c r="Q194" s="49">
        <f t="shared" si="35"/>
        <v>0</v>
      </c>
      <c r="R194" s="5">
        <v>7.7</v>
      </c>
      <c r="S194" s="41">
        <f t="shared" si="30"/>
        <v>0</v>
      </c>
      <c r="T194" s="65">
        <v>1.1392406666666666</v>
      </c>
      <c r="U194" s="41">
        <f t="shared" si="41"/>
        <v>0</v>
      </c>
      <c r="V194" s="5"/>
      <c r="W194" s="5"/>
      <c r="X194" s="49">
        <f t="shared" si="40"/>
        <v>1.1392406666666666</v>
      </c>
      <c r="Y194" s="49">
        <f t="shared" si="42"/>
        <v>0</v>
      </c>
      <c r="Z194" s="5"/>
      <c r="AA194" s="5"/>
      <c r="AB194" s="54">
        <v>20.74</v>
      </c>
      <c r="AC194" s="5"/>
      <c r="AD194" s="5"/>
      <c r="AE194" s="5"/>
      <c r="AF194" s="5"/>
      <c r="AG194" s="5"/>
      <c r="AH194" s="5"/>
      <c r="AI194" s="5"/>
      <c r="AJ194" s="5"/>
      <c r="AK194" s="5"/>
      <c r="AL194" s="42">
        <v>0.17218054999999999</v>
      </c>
      <c r="AM194" s="41">
        <f t="shared" si="36"/>
        <v>0</v>
      </c>
      <c r="AN194" s="49">
        <f t="shared" si="34"/>
        <v>0.17218054999999999</v>
      </c>
      <c r="AO194" s="49">
        <f t="shared" si="37"/>
        <v>0</v>
      </c>
      <c r="AP194" s="57">
        <v>10.968</v>
      </c>
      <c r="AQ194" s="5"/>
      <c r="AR194" s="5"/>
      <c r="AS194" s="5"/>
      <c r="AT194" s="5"/>
      <c r="AU194" s="5"/>
      <c r="AV194" s="44">
        <f t="shared" si="24"/>
        <v>7.3927510591666659</v>
      </c>
    </row>
    <row r="195" spans="1:48" x14ac:dyDescent="0.4">
      <c r="A195" s="5">
        <f t="shared" si="29"/>
        <v>1443</v>
      </c>
      <c r="B195" s="47">
        <f t="shared" si="44"/>
        <v>0.75268000000000002</v>
      </c>
      <c r="C195" s="41">
        <f t="shared" si="43"/>
        <v>0</v>
      </c>
      <c r="D195" s="52">
        <v>0.81499999999999995</v>
      </c>
      <c r="E195" s="41">
        <f t="shared" si="31"/>
        <v>0</v>
      </c>
      <c r="F195" s="38">
        <v>0.89898437499999995</v>
      </c>
      <c r="G195" s="41">
        <f t="shared" si="25"/>
        <v>0</v>
      </c>
      <c r="H195" s="56">
        <v>30.594112500000001</v>
      </c>
      <c r="I195" s="41">
        <f t="shared" si="23"/>
        <v>0</v>
      </c>
      <c r="J195" s="36"/>
      <c r="K195" s="36"/>
      <c r="L195" s="36">
        <v>0.183</v>
      </c>
      <c r="M195" s="41">
        <f t="shared" si="38"/>
        <v>0</v>
      </c>
      <c r="N195" s="37">
        <v>0.111625</v>
      </c>
      <c r="O195" s="41">
        <f t="shared" si="32"/>
        <v>0</v>
      </c>
      <c r="P195" s="49">
        <f t="shared" si="33"/>
        <v>0.14731250000000001</v>
      </c>
      <c r="Q195" s="49">
        <f t="shared" si="35"/>
        <v>0</v>
      </c>
      <c r="R195" s="5">
        <v>7.7</v>
      </c>
      <c r="S195" s="41">
        <f t="shared" si="30"/>
        <v>0</v>
      </c>
      <c r="T195" s="65">
        <v>1.1392406666666666</v>
      </c>
      <c r="U195" s="41">
        <f t="shared" si="41"/>
        <v>0</v>
      </c>
      <c r="V195" s="5"/>
      <c r="W195" s="5"/>
      <c r="X195" s="49">
        <f t="shared" si="40"/>
        <v>1.1392406666666666</v>
      </c>
      <c r="Y195" s="49">
        <f t="shared" si="42"/>
        <v>0</v>
      </c>
      <c r="Z195" s="5"/>
      <c r="AA195" s="5"/>
      <c r="AB195" s="54">
        <v>20.74</v>
      </c>
      <c r="AC195" s="5"/>
      <c r="AD195" s="5"/>
      <c r="AE195" s="5"/>
      <c r="AF195" s="5"/>
      <c r="AG195" s="5"/>
      <c r="AH195" s="5"/>
      <c r="AI195" s="5"/>
      <c r="AJ195" s="5"/>
      <c r="AK195" s="5"/>
      <c r="AL195" s="42">
        <v>0.17218054999999999</v>
      </c>
      <c r="AM195" s="41">
        <f t="shared" si="36"/>
        <v>0</v>
      </c>
      <c r="AN195" s="49">
        <f t="shared" si="34"/>
        <v>0.17218054999999999</v>
      </c>
      <c r="AO195" s="49">
        <f t="shared" si="37"/>
        <v>0</v>
      </c>
      <c r="AP195" s="57">
        <v>10.968</v>
      </c>
      <c r="AQ195" s="5"/>
      <c r="AR195" s="5"/>
      <c r="AS195" s="5"/>
      <c r="AT195" s="5"/>
      <c r="AU195" s="5"/>
      <c r="AV195" s="44">
        <f t="shared" si="24"/>
        <v>7.3927510591666659</v>
      </c>
    </row>
    <row r="196" spans="1:48" x14ac:dyDescent="0.4">
      <c r="A196" s="5">
        <f t="shared" si="29"/>
        <v>1444</v>
      </c>
      <c r="B196" s="47">
        <f t="shared" si="44"/>
        <v>0.75268000000000002</v>
      </c>
      <c r="C196" s="41">
        <f t="shared" si="43"/>
        <v>0</v>
      </c>
      <c r="D196" s="52">
        <v>0.81499999999999995</v>
      </c>
      <c r="E196" s="41">
        <f t="shared" si="31"/>
        <v>0</v>
      </c>
      <c r="F196" s="38">
        <v>0.89898437499999995</v>
      </c>
      <c r="G196" s="41">
        <f t="shared" si="25"/>
        <v>0</v>
      </c>
      <c r="H196" s="56">
        <v>30.594112500000001</v>
      </c>
      <c r="I196" s="41">
        <f t="shared" si="23"/>
        <v>0</v>
      </c>
      <c r="J196" s="36"/>
      <c r="K196" s="36"/>
      <c r="L196" s="36">
        <v>0.183</v>
      </c>
      <c r="M196" s="41">
        <f t="shared" si="38"/>
        <v>0</v>
      </c>
      <c r="N196" s="37">
        <v>0.111625</v>
      </c>
      <c r="O196" s="41">
        <f t="shared" si="32"/>
        <v>0</v>
      </c>
      <c r="P196" s="49">
        <f t="shared" si="33"/>
        <v>0.14731250000000001</v>
      </c>
      <c r="Q196" s="49">
        <f t="shared" si="35"/>
        <v>0</v>
      </c>
      <c r="R196" s="5">
        <v>7.7</v>
      </c>
      <c r="S196" s="41">
        <f t="shared" si="30"/>
        <v>0</v>
      </c>
      <c r="T196" s="65">
        <v>1.1392406666666666</v>
      </c>
      <c r="U196" s="41">
        <f t="shared" si="41"/>
        <v>0</v>
      </c>
      <c r="V196" s="5"/>
      <c r="W196" s="5"/>
      <c r="X196" s="49">
        <f t="shared" si="40"/>
        <v>1.1392406666666666</v>
      </c>
      <c r="Y196" s="49">
        <f t="shared" si="42"/>
        <v>0</v>
      </c>
      <c r="Z196" s="5"/>
      <c r="AA196" s="5"/>
      <c r="AB196" s="54">
        <v>20.74</v>
      </c>
      <c r="AC196" s="5"/>
      <c r="AD196" s="5"/>
      <c r="AE196" s="5"/>
      <c r="AF196" s="5"/>
      <c r="AG196" s="5"/>
      <c r="AH196" s="5"/>
      <c r="AI196" s="5"/>
      <c r="AJ196" s="5"/>
      <c r="AK196" s="5"/>
      <c r="AL196" s="42">
        <v>0.17218054999999999</v>
      </c>
      <c r="AM196" s="41">
        <f t="shared" si="36"/>
        <v>0</v>
      </c>
      <c r="AN196" s="49">
        <f t="shared" si="34"/>
        <v>0.17218054999999999</v>
      </c>
      <c r="AO196" s="49">
        <f t="shared" si="37"/>
        <v>0</v>
      </c>
      <c r="AP196" s="57">
        <v>10.968</v>
      </c>
      <c r="AQ196" s="5"/>
      <c r="AR196" s="5"/>
      <c r="AS196" s="5"/>
      <c r="AT196" s="5"/>
      <c r="AU196" s="5"/>
      <c r="AV196" s="44">
        <f t="shared" si="24"/>
        <v>7.3927510591666659</v>
      </c>
    </row>
    <row r="197" spans="1:48" x14ac:dyDescent="0.4">
      <c r="A197" s="5">
        <f t="shared" si="29"/>
        <v>1445</v>
      </c>
      <c r="B197" s="47">
        <f t="shared" si="44"/>
        <v>0.75268000000000002</v>
      </c>
      <c r="C197" s="41">
        <f t="shared" si="43"/>
        <v>0</v>
      </c>
      <c r="D197" s="52">
        <v>0.81499999999999995</v>
      </c>
      <c r="E197" s="41">
        <f t="shared" si="31"/>
        <v>0</v>
      </c>
      <c r="F197" s="38">
        <v>0.89898437499999995</v>
      </c>
      <c r="G197" s="41">
        <f t="shared" si="25"/>
        <v>0</v>
      </c>
      <c r="H197" s="56">
        <v>30.594112500000001</v>
      </c>
      <c r="I197" s="41">
        <f t="shared" si="23"/>
        <v>0</v>
      </c>
      <c r="J197" s="36"/>
      <c r="K197" s="36"/>
      <c r="L197" s="36">
        <v>0.183</v>
      </c>
      <c r="M197" s="41">
        <f t="shared" si="38"/>
        <v>0</v>
      </c>
      <c r="N197" s="37">
        <v>0.111625</v>
      </c>
      <c r="O197" s="41">
        <f t="shared" si="32"/>
        <v>0</v>
      </c>
      <c r="P197" s="49">
        <f t="shared" si="33"/>
        <v>0.14731250000000001</v>
      </c>
      <c r="Q197" s="49">
        <f t="shared" si="35"/>
        <v>0</v>
      </c>
      <c r="R197" s="5">
        <v>7.7</v>
      </c>
      <c r="S197" s="41">
        <f t="shared" si="30"/>
        <v>0</v>
      </c>
      <c r="T197" s="65">
        <v>1.1392406666666666</v>
      </c>
      <c r="U197" s="41">
        <f t="shared" si="41"/>
        <v>0</v>
      </c>
      <c r="V197" s="5"/>
      <c r="W197" s="5"/>
      <c r="X197" s="49">
        <f t="shared" si="40"/>
        <v>1.1392406666666666</v>
      </c>
      <c r="Y197" s="49">
        <f t="shared" si="42"/>
        <v>0</v>
      </c>
      <c r="Z197" s="5"/>
      <c r="AA197" s="5"/>
      <c r="AB197" s="54">
        <v>20.74</v>
      </c>
      <c r="AC197" s="5"/>
      <c r="AD197" s="5"/>
      <c r="AE197" s="5"/>
      <c r="AF197" s="5"/>
      <c r="AG197" s="5"/>
      <c r="AH197" s="5"/>
      <c r="AI197" s="5"/>
      <c r="AJ197" s="5"/>
      <c r="AK197" s="5"/>
      <c r="AL197" s="42">
        <v>0.17218054999999999</v>
      </c>
      <c r="AM197" s="41">
        <f t="shared" si="36"/>
        <v>0</v>
      </c>
      <c r="AN197" s="49">
        <f t="shared" si="34"/>
        <v>0.17218054999999999</v>
      </c>
      <c r="AO197" s="49">
        <f t="shared" si="37"/>
        <v>0</v>
      </c>
      <c r="AP197" s="57">
        <v>10.968</v>
      </c>
      <c r="AQ197" s="5"/>
      <c r="AR197" s="5"/>
      <c r="AS197" s="5"/>
      <c r="AT197" s="5"/>
      <c r="AU197" s="5"/>
      <c r="AV197" s="44">
        <f t="shared" si="24"/>
        <v>7.3927510591666659</v>
      </c>
    </row>
    <row r="198" spans="1:48" x14ac:dyDescent="0.4">
      <c r="A198" s="5">
        <f t="shared" si="29"/>
        <v>1446</v>
      </c>
      <c r="B198" s="47">
        <f t="shared" si="44"/>
        <v>0.75268000000000002</v>
      </c>
      <c r="C198" s="41">
        <f t="shared" si="43"/>
        <v>0</v>
      </c>
      <c r="D198" s="52">
        <v>0.81499999999999995</v>
      </c>
      <c r="E198" s="41">
        <f t="shared" si="31"/>
        <v>0</v>
      </c>
      <c r="F198" s="38">
        <v>0.89898437499999995</v>
      </c>
      <c r="G198" s="41">
        <f t="shared" si="25"/>
        <v>0</v>
      </c>
      <c r="H198" s="56">
        <v>30.594112500000001</v>
      </c>
      <c r="I198" s="41">
        <f t="shared" si="23"/>
        <v>0</v>
      </c>
      <c r="J198" s="36"/>
      <c r="K198" s="36"/>
      <c r="L198" s="36">
        <v>0.183</v>
      </c>
      <c r="M198" s="41">
        <f t="shared" si="38"/>
        <v>0</v>
      </c>
      <c r="N198" s="37">
        <v>0.111625</v>
      </c>
      <c r="O198" s="41">
        <f t="shared" si="32"/>
        <v>0</v>
      </c>
      <c r="P198" s="49">
        <f t="shared" si="33"/>
        <v>0.14731250000000001</v>
      </c>
      <c r="Q198" s="49">
        <f t="shared" si="35"/>
        <v>0</v>
      </c>
      <c r="R198" s="5">
        <v>7.7</v>
      </c>
      <c r="S198" s="41">
        <f t="shared" si="30"/>
        <v>0</v>
      </c>
      <c r="T198" s="65">
        <v>1.1392406666666666</v>
      </c>
      <c r="U198" s="41">
        <f t="shared" si="41"/>
        <v>0</v>
      </c>
      <c r="V198" s="5"/>
      <c r="W198" s="5"/>
      <c r="X198" s="49">
        <f t="shared" si="40"/>
        <v>1.1392406666666666</v>
      </c>
      <c r="Y198" s="49">
        <f t="shared" si="42"/>
        <v>0</v>
      </c>
      <c r="Z198" s="5"/>
      <c r="AA198" s="5"/>
      <c r="AB198" s="54">
        <v>20.74</v>
      </c>
      <c r="AC198" s="5"/>
      <c r="AD198" s="5"/>
      <c r="AE198" s="5"/>
      <c r="AF198" s="5"/>
      <c r="AG198" s="5"/>
      <c r="AH198" s="5"/>
      <c r="AI198" s="5"/>
      <c r="AJ198" s="5"/>
      <c r="AK198" s="5"/>
      <c r="AL198" s="42">
        <v>0.17218054999999999</v>
      </c>
      <c r="AM198" s="41">
        <f t="shared" si="36"/>
        <v>0</v>
      </c>
      <c r="AN198" s="49">
        <f t="shared" si="34"/>
        <v>0.17218054999999999</v>
      </c>
      <c r="AO198" s="49">
        <f t="shared" si="37"/>
        <v>0</v>
      </c>
      <c r="AP198" s="57">
        <v>10.968</v>
      </c>
      <c r="AQ198" s="5"/>
      <c r="AR198" s="5"/>
      <c r="AS198" s="5"/>
      <c r="AT198" s="5"/>
      <c r="AU198" s="5"/>
      <c r="AV198" s="44">
        <f t="shared" si="24"/>
        <v>7.3927510591666659</v>
      </c>
    </row>
    <row r="199" spans="1:48" x14ac:dyDescent="0.4">
      <c r="A199" s="5">
        <f t="shared" si="29"/>
        <v>1447</v>
      </c>
      <c r="B199" s="47">
        <f t="shared" si="44"/>
        <v>0.75268000000000002</v>
      </c>
      <c r="C199" s="41">
        <f t="shared" si="43"/>
        <v>0</v>
      </c>
      <c r="D199" s="52">
        <v>0.81499999999999995</v>
      </c>
      <c r="E199" s="41">
        <f t="shared" si="31"/>
        <v>0</v>
      </c>
      <c r="F199" s="38">
        <v>0.89898437499999995</v>
      </c>
      <c r="G199" s="41">
        <f t="shared" si="25"/>
        <v>0</v>
      </c>
      <c r="H199" s="56">
        <v>27.894631985294122</v>
      </c>
      <c r="I199" s="41">
        <f t="shared" si="23"/>
        <v>-8.8235294117646959</v>
      </c>
      <c r="J199" s="36"/>
      <c r="K199" s="36"/>
      <c r="L199" s="36">
        <v>0.183</v>
      </c>
      <c r="M199" s="41">
        <f t="shared" si="38"/>
        <v>0</v>
      </c>
      <c r="N199" s="37">
        <v>0.111625</v>
      </c>
      <c r="O199" s="41">
        <f t="shared" si="32"/>
        <v>0</v>
      </c>
      <c r="P199" s="49">
        <f t="shared" si="33"/>
        <v>0.14731250000000001</v>
      </c>
      <c r="Q199" s="49">
        <f t="shared" si="35"/>
        <v>0</v>
      </c>
      <c r="R199" s="5">
        <v>7.7</v>
      </c>
      <c r="S199" s="41">
        <f t="shared" si="30"/>
        <v>0</v>
      </c>
      <c r="T199" s="65">
        <v>1.1392406666666666</v>
      </c>
      <c r="U199" s="41">
        <f t="shared" si="41"/>
        <v>0</v>
      </c>
      <c r="V199" s="5"/>
      <c r="W199" s="5"/>
      <c r="X199" s="49">
        <f t="shared" si="40"/>
        <v>1.1392406666666666</v>
      </c>
      <c r="Y199" s="49">
        <f t="shared" si="42"/>
        <v>0</v>
      </c>
      <c r="Z199" s="5"/>
      <c r="AA199" s="5"/>
      <c r="AB199" s="54">
        <v>20.74</v>
      </c>
      <c r="AC199" s="5"/>
      <c r="AD199" s="5"/>
      <c r="AE199" s="5"/>
      <c r="AF199" s="5"/>
      <c r="AG199" s="5"/>
      <c r="AH199" s="5"/>
      <c r="AI199" s="5"/>
      <c r="AJ199" s="5"/>
      <c r="AK199" s="5"/>
      <c r="AL199" s="42">
        <v>0.17218054999999999</v>
      </c>
      <c r="AM199" s="41">
        <f t="shared" si="36"/>
        <v>0</v>
      </c>
      <c r="AN199" s="49">
        <f t="shared" si="34"/>
        <v>0.17218054999999999</v>
      </c>
      <c r="AO199" s="49">
        <f t="shared" si="37"/>
        <v>0</v>
      </c>
      <c r="AP199" s="57">
        <v>10.968</v>
      </c>
      <c r="AQ199" s="5"/>
      <c r="AR199" s="5"/>
      <c r="AS199" s="5"/>
      <c r="AT199" s="5"/>
      <c r="AU199" s="5"/>
      <c r="AV199" s="44">
        <f t="shared" si="24"/>
        <v>7.1228030076960795</v>
      </c>
    </row>
    <row r="200" spans="1:48" x14ac:dyDescent="0.4">
      <c r="A200" s="5">
        <f t="shared" si="29"/>
        <v>1448</v>
      </c>
      <c r="B200" s="47">
        <f t="shared" si="44"/>
        <v>0.75268000000000002</v>
      </c>
      <c r="C200" s="41">
        <f t="shared" si="43"/>
        <v>0</v>
      </c>
      <c r="D200" s="52">
        <v>0.81499999999999995</v>
      </c>
      <c r="E200" s="41">
        <f t="shared" si="31"/>
        <v>0</v>
      </c>
      <c r="F200" s="38">
        <v>0.89898437499999995</v>
      </c>
      <c r="G200" s="41">
        <f t="shared" si="25"/>
        <v>0</v>
      </c>
      <c r="H200" s="56">
        <v>27.894631985294122</v>
      </c>
      <c r="I200" s="41">
        <f t="shared" si="23"/>
        <v>0</v>
      </c>
      <c r="J200" s="36"/>
      <c r="K200" s="36"/>
      <c r="L200" s="36">
        <v>0.183</v>
      </c>
      <c r="M200" s="41">
        <f t="shared" si="38"/>
        <v>0</v>
      </c>
      <c r="N200" s="37">
        <v>0.111625</v>
      </c>
      <c r="O200" s="41">
        <f t="shared" si="32"/>
        <v>0</v>
      </c>
      <c r="P200" s="49">
        <f t="shared" si="33"/>
        <v>0.14731250000000001</v>
      </c>
      <c r="Q200" s="49">
        <f t="shared" si="35"/>
        <v>0</v>
      </c>
      <c r="R200" s="5">
        <v>7.7</v>
      </c>
      <c r="S200" s="41">
        <f t="shared" si="30"/>
        <v>0</v>
      </c>
      <c r="T200" s="65">
        <v>1.1392406666666666</v>
      </c>
      <c r="U200" s="41">
        <f t="shared" si="41"/>
        <v>0</v>
      </c>
      <c r="V200" s="5"/>
      <c r="W200" s="5"/>
      <c r="X200" s="49">
        <f t="shared" si="40"/>
        <v>1.1392406666666666</v>
      </c>
      <c r="Y200" s="49">
        <f t="shared" si="42"/>
        <v>0</v>
      </c>
      <c r="Z200" s="5"/>
      <c r="AA200" s="5"/>
      <c r="AB200" s="54">
        <v>20.74</v>
      </c>
      <c r="AC200" s="5"/>
      <c r="AD200" s="5"/>
      <c r="AE200" s="5"/>
      <c r="AF200" s="5"/>
      <c r="AG200" s="5"/>
      <c r="AH200" s="5"/>
      <c r="AI200" s="5"/>
      <c r="AJ200" s="5"/>
      <c r="AK200" s="5"/>
      <c r="AL200" s="42">
        <v>0.17218054999999999</v>
      </c>
      <c r="AM200" s="41">
        <f t="shared" si="36"/>
        <v>0</v>
      </c>
      <c r="AN200" s="49">
        <f t="shared" si="34"/>
        <v>0.17218054999999999</v>
      </c>
      <c r="AO200" s="49">
        <f t="shared" si="37"/>
        <v>0</v>
      </c>
      <c r="AP200" s="57">
        <v>10.968</v>
      </c>
      <c r="AQ200" s="5"/>
      <c r="AR200" s="5"/>
      <c r="AS200" s="5"/>
      <c r="AT200" s="5"/>
      <c r="AU200" s="5"/>
      <c r="AV200" s="44">
        <f t="shared" si="24"/>
        <v>7.1228030076960795</v>
      </c>
    </row>
    <row r="201" spans="1:48" x14ac:dyDescent="0.4">
      <c r="A201" s="5">
        <f t="shared" si="29"/>
        <v>1449</v>
      </c>
      <c r="B201" s="47">
        <f>0.18294*4</f>
        <v>0.73175999999999997</v>
      </c>
      <c r="C201" s="41">
        <f t="shared" si="43"/>
        <v>-2.7794016049317194</v>
      </c>
      <c r="D201" s="52">
        <v>0.81499999999999995</v>
      </c>
      <c r="E201" s="41">
        <f t="shared" si="31"/>
        <v>0</v>
      </c>
      <c r="F201" s="38">
        <v>0.89898437499999995</v>
      </c>
      <c r="G201" s="41">
        <f t="shared" si="25"/>
        <v>0</v>
      </c>
      <c r="H201" s="56">
        <v>27.894631985294122</v>
      </c>
      <c r="I201" s="41">
        <f t="shared" si="23"/>
        <v>0</v>
      </c>
      <c r="J201" s="36"/>
      <c r="K201" s="36"/>
      <c r="L201" s="36">
        <v>0.183</v>
      </c>
      <c r="M201" s="41">
        <f t="shared" si="38"/>
        <v>0</v>
      </c>
      <c r="N201" s="37">
        <v>0.111625</v>
      </c>
      <c r="O201" s="41">
        <f t="shared" si="32"/>
        <v>0</v>
      </c>
      <c r="P201" s="49">
        <f t="shared" si="33"/>
        <v>0.14731250000000001</v>
      </c>
      <c r="Q201" s="49">
        <f t="shared" si="35"/>
        <v>0</v>
      </c>
      <c r="R201" s="5">
        <v>7.7</v>
      </c>
      <c r="S201" s="41">
        <f t="shared" si="30"/>
        <v>0</v>
      </c>
      <c r="T201" s="65">
        <v>1.1392406666666666</v>
      </c>
      <c r="U201" s="41">
        <f t="shared" si="41"/>
        <v>0</v>
      </c>
      <c r="V201" s="5"/>
      <c r="W201" s="5"/>
      <c r="X201" s="49">
        <f t="shared" si="40"/>
        <v>1.1392406666666666</v>
      </c>
      <c r="Y201" s="49">
        <f t="shared" si="42"/>
        <v>0</v>
      </c>
      <c r="Z201" s="5"/>
      <c r="AA201" s="5"/>
      <c r="AB201" s="54">
        <v>20.74</v>
      </c>
      <c r="AC201" s="5"/>
      <c r="AD201" s="5"/>
      <c r="AE201" s="5"/>
      <c r="AF201" s="5"/>
      <c r="AG201" s="5"/>
      <c r="AH201" s="5"/>
      <c r="AI201" s="5"/>
      <c r="AJ201" s="5"/>
      <c r="AK201" s="5"/>
      <c r="AL201" s="42">
        <v>0.16739776000000001</v>
      </c>
      <c r="AM201" s="41">
        <f t="shared" si="36"/>
        <v>-2.7777760031548193</v>
      </c>
      <c r="AN201" s="49">
        <f t="shared" si="34"/>
        <v>0.16739776000000001</v>
      </c>
      <c r="AO201" s="49">
        <f t="shared" si="37"/>
        <v>-2.7777760031548193</v>
      </c>
      <c r="AP201" s="57">
        <v>10.968</v>
      </c>
      <c r="AQ201" s="5"/>
      <c r="AR201" s="5"/>
      <c r="AS201" s="5"/>
      <c r="AT201" s="5"/>
      <c r="AU201" s="5"/>
      <c r="AV201" s="44">
        <f t="shared" si="24"/>
        <v>7.1202327286960791</v>
      </c>
    </row>
    <row r="202" spans="1:48" x14ac:dyDescent="0.4">
      <c r="A202" s="5">
        <f t="shared" si="29"/>
        <v>1450</v>
      </c>
      <c r="B202" s="47">
        <f>0.178*4</f>
        <v>0.71199999999999997</v>
      </c>
      <c r="C202" s="41">
        <f t="shared" si="43"/>
        <v>-2.7003389089318874</v>
      </c>
      <c r="D202" s="52">
        <v>0.81499999999999995</v>
      </c>
      <c r="E202" s="41">
        <f t="shared" si="31"/>
        <v>0</v>
      </c>
      <c r="F202" s="38">
        <v>0.89898437499999995</v>
      </c>
      <c r="G202" s="41">
        <f t="shared" si="25"/>
        <v>0</v>
      </c>
      <c r="H202" s="56">
        <v>27.894631985294122</v>
      </c>
      <c r="I202" s="41">
        <f t="shared" si="23"/>
        <v>0</v>
      </c>
      <c r="J202" s="36"/>
      <c r="K202" s="36"/>
      <c r="L202" s="36">
        <v>0.183</v>
      </c>
      <c r="M202" s="41">
        <f t="shared" si="38"/>
        <v>0</v>
      </c>
      <c r="N202" s="37">
        <v>0.111625</v>
      </c>
      <c r="O202" s="41">
        <f t="shared" si="32"/>
        <v>0</v>
      </c>
      <c r="P202" s="49">
        <f t="shared" si="33"/>
        <v>0.14731250000000001</v>
      </c>
      <c r="Q202" s="49">
        <f t="shared" si="35"/>
        <v>0</v>
      </c>
      <c r="R202" s="5">
        <v>7.7</v>
      </c>
      <c r="S202" s="41">
        <f t="shared" si="30"/>
        <v>0</v>
      </c>
      <c r="T202" s="65">
        <v>1.1392406666666666</v>
      </c>
      <c r="U202" s="41">
        <f t="shared" si="41"/>
        <v>0</v>
      </c>
      <c r="V202" s="40">
        <v>32.4</v>
      </c>
      <c r="W202" s="40"/>
      <c r="X202" s="49">
        <f t="shared" si="40"/>
        <v>16.769620333333332</v>
      </c>
      <c r="Y202" s="49">
        <f t="shared" si="42"/>
        <v>0</v>
      </c>
      <c r="Z202" s="40"/>
      <c r="AA202" s="40"/>
      <c r="AB202" s="54">
        <v>20.74</v>
      </c>
      <c r="AC202" s="40"/>
      <c r="AD202" s="40"/>
      <c r="AE202" s="40"/>
      <c r="AF202" s="40"/>
      <c r="AG202" s="40"/>
      <c r="AH202" s="40"/>
      <c r="AI202" s="40"/>
      <c r="AJ202" s="40"/>
      <c r="AK202" s="40"/>
      <c r="AL202" s="42">
        <v>0.16739776000000001</v>
      </c>
      <c r="AM202" s="41">
        <f t="shared" si="36"/>
        <v>0</v>
      </c>
      <c r="AN202" s="49">
        <f t="shared" si="34"/>
        <v>0.16739776000000001</v>
      </c>
      <c r="AO202" s="49">
        <f t="shared" si="37"/>
        <v>0</v>
      </c>
      <c r="AP202" s="57">
        <v>10.968</v>
      </c>
      <c r="AQ202" s="40"/>
      <c r="AR202" s="5"/>
      <c r="AS202" s="5"/>
      <c r="AT202" s="5"/>
      <c r="AU202" s="5"/>
      <c r="AV202" s="44">
        <f t="shared" si="24"/>
        <v>8.6812946953627463</v>
      </c>
    </row>
    <row r="203" spans="1:48" x14ac:dyDescent="0.4">
      <c r="A203" s="5">
        <f t="shared" si="29"/>
        <v>1451</v>
      </c>
      <c r="B203" s="47">
        <f>0.178*4</f>
        <v>0.71199999999999997</v>
      </c>
      <c r="C203" s="41">
        <f t="shared" si="43"/>
        <v>0</v>
      </c>
      <c r="D203" s="52">
        <v>0.81499999999999995</v>
      </c>
      <c r="E203" s="41">
        <f t="shared" si="31"/>
        <v>0</v>
      </c>
      <c r="F203" s="38">
        <v>0.89898437499999995</v>
      </c>
      <c r="G203" s="41">
        <f t="shared" si="25"/>
        <v>0</v>
      </c>
      <c r="H203" s="56">
        <v>27.894631985294122</v>
      </c>
      <c r="I203" s="41">
        <f t="shared" ref="I203:I266" si="45">100*(H203/H202-1)</f>
        <v>0</v>
      </c>
      <c r="J203" s="36"/>
      <c r="K203" s="36"/>
      <c r="L203" s="36">
        <v>0.183</v>
      </c>
      <c r="M203" s="41">
        <f t="shared" si="38"/>
        <v>0</v>
      </c>
      <c r="N203" s="37">
        <v>0.111625</v>
      </c>
      <c r="O203" s="41">
        <f t="shared" si="32"/>
        <v>0</v>
      </c>
      <c r="P203" s="49">
        <f t="shared" si="33"/>
        <v>0.14731250000000001</v>
      </c>
      <c r="Q203" s="49">
        <f t="shared" si="35"/>
        <v>0</v>
      </c>
      <c r="R203" s="5">
        <v>7.7</v>
      </c>
      <c r="S203" s="41">
        <f t="shared" si="30"/>
        <v>0</v>
      </c>
      <c r="T203" s="65">
        <v>1.1392406666666666</v>
      </c>
      <c r="U203" s="41">
        <f t="shared" si="41"/>
        <v>0</v>
      </c>
      <c r="V203" s="40">
        <v>32.4</v>
      </c>
      <c r="W203" s="41">
        <f t="shared" ref="W203:W266" si="46">100*(V203/V202-1)</f>
        <v>0</v>
      </c>
      <c r="X203" s="49">
        <f t="shared" si="40"/>
        <v>16.769620333333332</v>
      </c>
      <c r="Y203" s="49">
        <f t="shared" si="42"/>
        <v>0</v>
      </c>
      <c r="Z203" s="40"/>
      <c r="AA203" s="40"/>
      <c r="AB203" s="54">
        <v>20.74</v>
      </c>
      <c r="AC203" s="40"/>
      <c r="AD203" s="40"/>
      <c r="AE203" s="40"/>
      <c r="AF203" s="40"/>
      <c r="AG203" s="40"/>
      <c r="AH203" s="40"/>
      <c r="AI203" s="40"/>
      <c r="AJ203" s="40"/>
      <c r="AK203" s="40"/>
      <c r="AL203" s="42">
        <v>0.16739776000000001</v>
      </c>
      <c r="AM203" s="41">
        <f t="shared" si="36"/>
        <v>0</v>
      </c>
      <c r="AN203" s="49">
        <f t="shared" si="34"/>
        <v>0.16739776000000001</v>
      </c>
      <c r="AO203" s="49">
        <f t="shared" si="37"/>
        <v>0</v>
      </c>
      <c r="AP203" s="57">
        <v>10.968</v>
      </c>
      <c r="AQ203" s="40"/>
      <c r="AR203" s="5"/>
      <c r="AS203" s="5"/>
      <c r="AT203" s="5"/>
      <c r="AU203" s="5"/>
      <c r="AV203" s="44">
        <f t="shared" si="24"/>
        <v>8.6812946953627463</v>
      </c>
    </row>
    <row r="204" spans="1:48" x14ac:dyDescent="0.4">
      <c r="A204" s="5">
        <f t="shared" si="29"/>
        <v>1452</v>
      </c>
      <c r="B204" s="47">
        <f>0.17563*4</f>
        <v>0.70252000000000003</v>
      </c>
      <c r="C204" s="41">
        <f t="shared" si="43"/>
        <v>-1.3314606741572921</v>
      </c>
      <c r="D204" s="52">
        <v>0.81499999999999995</v>
      </c>
      <c r="E204" s="41">
        <f t="shared" si="31"/>
        <v>0</v>
      </c>
      <c r="F204" s="38">
        <v>0.89898437499999995</v>
      </c>
      <c r="G204" s="41">
        <f t="shared" si="25"/>
        <v>0</v>
      </c>
      <c r="H204" s="56">
        <v>27.894631985294122</v>
      </c>
      <c r="I204" s="41">
        <f t="shared" si="45"/>
        <v>0</v>
      </c>
      <c r="J204" s="36"/>
      <c r="K204" s="36"/>
      <c r="L204" s="36">
        <v>0.183</v>
      </c>
      <c r="M204" s="41">
        <f t="shared" si="38"/>
        <v>0</v>
      </c>
      <c r="N204" s="37">
        <v>0.111625</v>
      </c>
      <c r="O204" s="41">
        <f t="shared" si="32"/>
        <v>0</v>
      </c>
      <c r="P204" s="49">
        <f t="shared" si="33"/>
        <v>0.14731250000000001</v>
      </c>
      <c r="Q204" s="49">
        <f t="shared" si="35"/>
        <v>0</v>
      </c>
      <c r="R204" s="5">
        <v>7.7</v>
      </c>
      <c r="S204" s="41">
        <f t="shared" si="30"/>
        <v>0</v>
      </c>
      <c r="T204" s="65">
        <v>1.1392406666666666</v>
      </c>
      <c r="U204" s="41">
        <f t="shared" si="41"/>
        <v>0</v>
      </c>
      <c r="V204" s="40">
        <v>32.4</v>
      </c>
      <c r="W204" s="41">
        <f t="shared" si="46"/>
        <v>0</v>
      </c>
      <c r="X204" s="49">
        <f t="shared" si="40"/>
        <v>16.769620333333332</v>
      </c>
      <c r="Y204" s="49">
        <f t="shared" si="42"/>
        <v>0</v>
      </c>
      <c r="Z204" s="40"/>
      <c r="AA204" s="40"/>
      <c r="AB204" s="54">
        <v>20.74</v>
      </c>
      <c r="AC204" s="40"/>
      <c r="AD204" s="40"/>
      <c r="AE204" s="40"/>
      <c r="AF204" s="40"/>
      <c r="AG204" s="40"/>
      <c r="AH204" s="40"/>
      <c r="AI204" s="40"/>
      <c r="AJ204" s="40"/>
      <c r="AK204" s="40"/>
      <c r="AL204" s="42">
        <v>0.16739776000000001</v>
      </c>
      <c r="AM204" s="41">
        <f t="shared" si="36"/>
        <v>0</v>
      </c>
      <c r="AN204" s="49">
        <f t="shared" si="34"/>
        <v>0.16739776000000001</v>
      </c>
      <c r="AO204" s="49">
        <f t="shared" si="37"/>
        <v>0</v>
      </c>
      <c r="AP204" s="57">
        <v>10.968</v>
      </c>
      <c r="AQ204" s="40"/>
      <c r="AR204" s="5"/>
      <c r="AS204" s="5"/>
      <c r="AT204" s="5"/>
      <c r="AU204" s="5"/>
      <c r="AV204" s="44">
        <f t="shared" ref="AV204:AV267" si="47">AVERAGE(B204,D204,F204,H204,P204,R204,X204,Z204,AB204,AN204,AP204,AR204)</f>
        <v>8.6803466953627453</v>
      </c>
    </row>
    <row r="205" spans="1:48" x14ac:dyDescent="0.4">
      <c r="A205" s="5">
        <f t="shared" si="29"/>
        <v>1453</v>
      </c>
      <c r="B205" s="47">
        <f>0.17563*4</f>
        <v>0.70252000000000003</v>
      </c>
      <c r="C205" s="41">
        <f t="shared" si="43"/>
        <v>0</v>
      </c>
      <c r="D205" s="52">
        <v>0.81499999999999995</v>
      </c>
      <c r="E205" s="41">
        <f t="shared" si="31"/>
        <v>0</v>
      </c>
      <c r="F205" s="38">
        <v>0.89898437499999995</v>
      </c>
      <c r="G205" s="41">
        <f t="shared" ref="G205:G268" si="48">100*(F205/F204-1)</f>
        <v>0</v>
      </c>
      <c r="H205" s="56">
        <v>27.894631985294122</v>
      </c>
      <c r="I205" s="41">
        <f t="shared" si="45"/>
        <v>0</v>
      </c>
      <c r="J205" s="36"/>
      <c r="K205" s="36"/>
      <c r="L205" s="36">
        <v>0.183</v>
      </c>
      <c r="M205" s="41">
        <f t="shared" si="38"/>
        <v>0</v>
      </c>
      <c r="N205" s="37">
        <v>0.111625</v>
      </c>
      <c r="O205" s="41">
        <f t="shared" si="32"/>
        <v>0</v>
      </c>
      <c r="P205" s="49">
        <f t="shared" si="33"/>
        <v>0.14731250000000001</v>
      </c>
      <c r="Q205" s="49">
        <f t="shared" si="35"/>
        <v>0</v>
      </c>
      <c r="R205" s="5">
        <v>7.7</v>
      </c>
      <c r="S205" s="41">
        <f t="shared" si="30"/>
        <v>0</v>
      </c>
      <c r="T205" s="65">
        <v>1.1392406666666666</v>
      </c>
      <c r="U205" s="41">
        <f t="shared" si="41"/>
        <v>0</v>
      </c>
      <c r="V205" s="40">
        <v>32.4</v>
      </c>
      <c r="W205" s="41">
        <f t="shared" si="46"/>
        <v>0</v>
      </c>
      <c r="X205" s="49">
        <f t="shared" si="40"/>
        <v>16.769620333333332</v>
      </c>
      <c r="Y205" s="49">
        <f t="shared" si="42"/>
        <v>0</v>
      </c>
      <c r="Z205" s="40"/>
      <c r="AA205" s="40"/>
      <c r="AB205" s="54">
        <v>20.74</v>
      </c>
      <c r="AC205" s="40"/>
      <c r="AD205" s="40"/>
      <c r="AE205" s="40"/>
      <c r="AF205" s="40"/>
      <c r="AG205" s="40"/>
      <c r="AH205" s="40"/>
      <c r="AI205" s="40"/>
      <c r="AJ205" s="40"/>
      <c r="AK205" s="40"/>
      <c r="AL205" s="42">
        <v>0.16739776000000001</v>
      </c>
      <c r="AM205" s="41">
        <f t="shared" si="36"/>
        <v>0</v>
      </c>
      <c r="AN205" s="49">
        <f t="shared" si="34"/>
        <v>0.16739776000000001</v>
      </c>
      <c r="AO205" s="49">
        <f t="shared" si="37"/>
        <v>0</v>
      </c>
      <c r="AP205" s="57">
        <v>10.968</v>
      </c>
      <c r="AQ205" s="40"/>
      <c r="AR205" s="5"/>
      <c r="AS205" s="5"/>
      <c r="AT205" s="5"/>
      <c r="AU205" s="5"/>
      <c r="AV205" s="44">
        <f t="shared" si="47"/>
        <v>8.6803466953627453</v>
      </c>
    </row>
    <row r="206" spans="1:48" x14ac:dyDescent="0.4">
      <c r="A206" s="5">
        <f t="shared" si="29"/>
        <v>1454</v>
      </c>
      <c r="B206" s="47">
        <f>0.17563*4</f>
        <v>0.70252000000000003</v>
      </c>
      <c r="C206" s="41">
        <f t="shared" si="43"/>
        <v>0</v>
      </c>
      <c r="D206" s="52">
        <v>0.81499999999999995</v>
      </c>
      <c r="E206" s="41">
        <f t="shared" si="31"/>
        <v>0</v>
      </c>
      <c r="F206" s="38">
        <v>0.89898437499999995</v>
      </c>
      <c r="G206" s="41">
        <f t="shared" si="48"/>
        <v>0</v>
      </c>
      <c r="H206" s="56">
        <v>27.894631985294122</v>
      </c>
      <c r="I206" s="41">
        <f t="shared" si="45"/>
        <v>0</v>
      </c>
      <c r="J206" s="36"/>
      <c r="K206" s="36"/>
      <c r="L206" s="36">
        <v>0.183</v>
      </c>
      <c r="M206" s="41">
        <f t="shared" si="38"/>
        <v>0</v>
      </c>
      <c r="N206" s="37">
        <v>0.111625</v>
      </c>
      <c r="O206" s="41">
        <f t="shared" si="32"/>
        <v>0</v>
      </c>
      <c r="P206" s="49">
        <f t="shared" si="33"/>
        <v>0.14731250000000001</v>
      </c>
      <c r="Q206" s="49">
        <f t="shared" si="35"/>
        <v>0</v>
      </c>
      <c r="R206" s="5">
        <v>7.7</v>
      </c>
      <c r="S206" s="41">
        <f t="shared" si="30"/>
        <v>0</v>
      </c>
      <c r="T206" s="65">
        <v>1.1392406666666666</v>
      </c>
      <c r="U206" s="41">
        <f t="shared" si="41"/>
        <v>0</v>
      </c>
      <c r="V206" s="40">
        <v>32.4</v>
      </c>
      <c r="W206" s="41">
        <f t="shared" si="46"/>
        <v>0</v>
      </c>
      <c r="X206" s="49">
        <f t="shared" si="40"/>
        <v>16.769620333333332</v>
      </c>
      <c r="Y206" s="49">
        <f t="shared" si="42"/>
        <v>0</v>
      </c>
      <c r="Z206" s="40"/>
      <c r="AA206" s="40"/>
      <c r="AB206" s="54">
        <v>20.74</v>
      </c>
      <c r="AC206" s="40"/>
      <c r="AD206" s="40"/>
      <c r="AE206" s="40"/>
      <c r="AF206" s="40"/>
      <c r="AG206" s="40"/>
      <c r="AH206" s="40"/>
      <c r="AI206" s="40"/>
      <c r="AJ206" s="40"/>
      <c r="AK206" s="40"/>
      <c r="AL206" s="42">
        <v>0.16739776000000001</v>
      </c>
      <c r="AM206" s="41">
        <f t="shared" si="36"/>
        <v>0</v>
      </c>
      <c r="AN206" s="49">
        <f t="shared" si="34"/>
        <v>0.16739776000000001</v>
      </c>
      <c r="AO206" s="49">
        <f t="shared" si="37"/>
        <v>0</v>
      </c>
      <c r="AP206" s="57">
        <v>10.968</v>
      </c>
      <c r="AQ206" s="40"/>
      <c r="AR206" s="5"/>
      <c r="AS206" s="5"/>
      <c r="AT206" s="5"/>
      <c r="AU206" s="5"/>
      <c r="AV206" s="44">
        <f t="shared" si="47"/>
        <v>8.6803466953627453</v>
      </c>
    </row>
    <row r="207" spans="1:48" x14ac:dyDescent="0.4">
      <c r="A207" s="5">
        <f t="shared" si="29"/>
        <v>1455</v>
      </c>
      <c r="B207" s="47">
        <f>0.17563*4</f>
        <v>0.70252000000000003</v>
      </c>
      <c r="C207" s="41">
        <f t="shared" si="43"/>
        <v>0</v>
      </c>
      <c r="D207" s="52">
        <v>0.81499999999999995</v>
      </c>
      <c r="E207" s="41">
        <f t="shared" si="31"/>
        <v>0</v>
      </c>
      <c r="F207" s="38">
        <v>0.89898437499999995</v>
      </c>
      <c r="G207" s="41">
        <f t="shared" si="48"/>
        <v>0</v>
      </c>
      <c r="H207" s="56">
        <v>27.194766666666666</v>
      </c>
      <c r="I207" s="41">
        <f t="shared" si="45"/>
        <v>-2.5089605734767151</v>
      </c>
      <c r="J207" s="36"/>
      <c r="K207" s="36"/>
      <c r="L207" s="36">
        <v>0.183</v>
      </c>
      <c r="M207" s="41">
        <f t="shared" si="38"/>
        <v>0</v>
      </c>
      <c r="N207" s="37">
        <v>0.111625</v>
      </c>
      <c r="O207" s="41">
        <f t="shared" si="32"/>
        <v>0</v>
      </c>
      <c r="P207" s="49">
        <f t="shared" si="33"/>
        <v>0.14731250000000001</v>
      </c>
      <c r="Q207" s="49">
        <f t="shared" si="35"/>
        <v>0</v>
      </c>
      <c r="R207" s="5">
        <v>7.7</v>
      </c>
      <c r="S207" s="41">
        <f t="shared" si="30"/>
        <v>0</v>
      </c>
      <c r="T207" s="65">
        <v>1.1392406666666666</v>
      </c>
      <c r="U207" s="41">
        <f t="shared" si="41"/>
        <v>0</v>
      </c>
      <c r="V207" s="40">
        <v>32.4</v>
      </c>
      <c r="W207" s="41">
        <f t="shared" si="46"/>
        <v>0</v>
      </c>
      <c r="X207" s="49">
        <f t="shared" si="40"/>
        <v>16.769620333333332</v>
      </c>
      <c r="Y207" s="49">
        <f t="shared" si="42"/>
        <v>0</v>
      </c>
      <c r="Z207" s="40"/>
      <c r="AA207" s="40"/>
      <c r="AB207" s="54">
        <v>20.74</v>
      </c>
      <c r="AC207" s="40"/>
      <c r="AD207" s="40"/>
      <c r="AE207" s="40"/>
      <c r="AF207" s="40"/>
      <c r="AG207" s="40"/>
      <c r="AH207" s="40"/>
      <c r="AI207" s="40"/>
      <c r="AJ207" s="40"/>
      <c r="AK207" s="40"/>
      <c r="AL207" s="42">
        <v>0.16739776000000001</v>
      </c>
      <c r="AM207" s="41">
        <f t="shared" si="36"/>
        <v>0</v>
      </c>
      <c r="AN207" s="49">
        <f t="shared" si="34"/>
        <v>0.16739776000000001</v>
      </c>
      <c r="AO207" s="49">
        <f t="shared" si="37"/>
        <v>0</v>
      </c>
      <c r="AP207" s="57">
        <v>10.968</v>
      </c>
      <c r="AQ207" s="40"/>
      <c r="AR207" s="5"/>
      <c r="AS207" s="5"/>
      <c r="AT207" s="5"/>
      <c r="AU207" s="5"/>
      <c r="AV207" s="44">
        <f t="shared" si="47"/>
        <v>8.6103601635000011</v>
      </c>
    </row>
    <row r="208" spans="1:48" x14ac:dyDescent="0.4">
      <c r="A208" s="5">
        <f t="shared" si="29"/>
        <v>1456</v>
      </c>
      <c r="B208" s="47">
        <f t="shared" ref="B208:B214" si="49">0.16465*4</f>
        <v>0.65859999999999996</v>
      </c>
      <c r="C208" s="41">
        <f t="shared" si="43"/>
        <v>-6.2517793087741413</v>
      </c>
      <c r="D208" s="52">
        <v>0.81499999999999995</v>
      </c>
      <c r="E208" s="41">
        <f t="shared" si="31"/>
        <v>0</v>
      </c>
      <c r="F208" s="38">
        <v>0.89898437499999995</v>
      </c>
      <c r="G208" s="41">
        <f t="shared" si="48"/>
        <v>0</v>
      </c>
      <c r="H208" s="56">
        <v>25.763463157894737</v>
      </c>
      <c r="I208" s="41">
        <f t="shared" si="45"/>
        <v>-5.2631578947368363</v>
      </c>
      <c r="J208" s="36"/>
      <c r="K208" s="36"/>
      <c r="L208" s="36">
        <v>0.183</v>
      </c>
      <c r="M208" s="41">
        <f t="shared" si="38"/>
        <v>0</v>
      </c>
      <c r="N208" s="37">
        <v>0.111625</v>
      </c>
      <c r="O208" s="41">
        <f t="shared" si="32"/>
        <v>0</v>
      </c>
      <c r="P208" s="49">
        <f t="shared" si="33"/>
        <v>0.14731250000000001</v>
      </c>
      <c r="Q208" s="49">
        <f t="shared" si="35"/>
        <v>0</v>
      </c>
      <c r="R208" s="5">
        <v>7.7</v>
      </c>
      <c r="S208" s="41">
        <f t="shared" si="30"/>
        <v>0</v>
      </c>
      <c r="T208" s="65">
        <v>1.1392406666666666</v>
      </c>
      <c r="U208" s="41">
        <f t="shared" si="41"/>
        <v>0</v>
      </c>
      <c r="V208" s="40">
        <v>32.4</v>
      </c>
      <c r="W208" s="41">
        <f t="shared" si="46"/>
        <v>0</v>
      </c>
      <c r="X208" s="49">
        <f t="shared" si="40"/>
        <v>16.769620333333332</v>
      </c>
      <c r="Y208" s="49">
        <f t="shared" si="42"/>
        <v>0</v>
      </c>
      <c r="Z208" s="40"/>
      <c r="AA208" s="40"/>
      <c r="AB208" s="54">
        <v>20.74</v>
      </c>
      <c r="AC208" s="40"/>
      <c r="AD208" s="40"/>
      <c r="AE208" s="40"/>
      <c r="AF208" s="40"/>
      <c r="AG208" s="40"/>
      <c r="AH208" s="40"/>
      <c r="AI208" s="40"/>
      <c r="AJ208" s="40"/>
      <c r="AK208" s="40"/>
      <c r="AL208" s="42">
        <v>0.16739776000000001</v>
      </c>
      <c r="AM208" s="41">
        <f t="shared" si="36"/>
        <v>0</v>
      </c>
      <c r="AN208" s="49">
        <f t="shared" si="34"/>
        <v>0.16739776000000001</v>
      </c>
      <c r="AO208" s="49">
        <f t="shared" si="37"/>
        <v>0</v>
      </c>
      <c r="AP208" s="57">
        <v>10.968</v>
      </c>
      <c r="AQ208" s="40"/>
      <c r="AR208" s="5"/>
      <c r="AS208" s="5"/>
      <c r="AT208" s="5"/>
      <c r="AU208" s="5"/>
      <c r="AV208" s="44">
        <f t="shared" si="47"/>
        <v>8.4628378126228068</v>
      </c>
    </row>
    <row r="209" spans="1:48" x14ac:dyDescent="0.4">
      <c r="A209" s="5">
        <f t="shared" si="29"/>
        <v>1457</v>
      </c>
      <c r="B209" s="47">
        <f t="shared" si="49"/>
        <v>0.65859999999999996</v>
      </c>
      <c r="C209" s="41">
        <f t="shared" si="43"/>
        <v>0</v>
      </c>
      <c r="D209" s="52">
        <v>0.81499999999999995</v>
      </c>
      <c r="E209" s="41">
        <f t="shared" si="31"/>
        <v>0</v>
      </c>
      <c r="F209" s="38">
        <v>0.89898437499999995</v>
      </c>
      <c r="G209" s="41">
        <f t="shared" si="48"/>
        <v>0</v>
      </c>
      <c r="H209" s="56">
        <v>24.72251515151515</v>
      </c>
      <c r="I209" s="41">
        <f t="shared" si="45"/>
        <v>-4.0404040404040442</v>
      </c>
      <c r="J209" s="36"/>
      <c r="K209" s="36"/>
      <c r="L209" s="36">
        <v>0.183</v>
      </c>
      <c r="M209" s="41">
        <f t="shared" si="38"/>
        <v>0</v>
      </c>
      <c r="N209" s="37">
        <v>0.111625</v>
      </c>
      <c r="O209" s="41">
        <f t="shared" si="32"/>
        <v>0</v>
      </c>
      <c r="P209" s="49">
        <f t="shared" si="33"/>
        <v>0.14731250000000001</v>
      </c>
      <c r="Q209" s="49">
        <f t="shared" si="35"/>
        <v>0</v>
      </c>
      <c r="R209" s="5">
        <v>7.7</v>
      </c>
      <c r="S209" s="41">
        <f t="shared" si="30"/>
        <v>0</v>
      </c>
      <c r="T209" s="65">
        <v>1.1392406666666666</v>
      </c>
      <c r="U209" s="41">
        <f t="shared" si="41"/>
        <v>0</v>
      </c>
      <c r="V209" s="40">
        <v>32.4</v>
      </c>
      <c r="W209" s="41">
        <f t="shared" si="46"/>
        <v>0</v>
      </c>
      <c r="X209" s="49">
        <f t="shared" si="40"/>
        <v>16.769620333333332</v>
      </c>
      <c r="Y209" s="49">
        <f t="shared" si="42"/>
        <v>0</v>
      </c>
      <c r="Z209" s="40"/>
      <c r="AA209" s="40"/>
      <c r="AB209" s="54">
        <v>20.74</v>
      </c>
      <c r="AC209" s="40"/>
      <c r="AD209" s="40"/>
      <c r="AE209" s="40"/>
      <c r="AF209" s="40"/>
      <c r="AG209" s="40"/>
      <c r="AH209" s="40"/>
      <c r="AI209" s="40"/>
      <c r="AJ209" s="40"/>
      <c r="AK209" s="40"/>
      <c r="AL209" s="42">
        <v>0.16739776000000001</v>
      </c>
      <c r="AM209" s="41">
        <f t="shared" si="36"/>
        <v>0</v>
      </c>
      <c r="AN209" s="49">
        <f t="shared" si="34"/>
        <v>0.16739776000000001</v>
      </c>
      <c r="AO209" s="49">
        <f t="shared" si="37"/>
        <v>0</v>
      </c>
      <c r="AP209" s="57">
        <v>10.968</v>
      </c>
      <c r="AQ209" s="40"/>
      <c r="AR209" s="5"/>
      <c r="AS209" s="5"/>
      <c r="AT209" s="5"/>
      <c r="AU209" s="5"/>
      <c r="AV209" s="44">
        <f t="shared" si="47"/>
        <v>8.3587430119848474</v>
      </c>
    </row>
    <row r="210" spans="1:48" x14ac:dyDescent="0.4">
      <c r="A210" s="5">
        <f t="shared" si="29"/>
        <v>1458</v>
      </c>
      <c r="B210" s="47">
        <f t="shared" si="49"/>
        <v>0.65859999999999996</v>
      </c>
      <c r="C210" s="41">
        <f t="shared" si="43"/>
        <v>0</v>
      </c>
      <c r="D210" s="52">
        <v>0.81499999999999995</v>
      </c>
      <c r="E210" s="41">
        <f t="shared" si="31"/>
        <v>0</v>
      </c>
      <c r="F210" s="38">
        <v>0.89898437499999995</v>
      </c>
      <c r="G210" s="41">
        <f t="shared" si="48"/>
        <v>0</v>
      </c>
      <c r="H210" s="56">
        <v>24.72251515151515</v>
      </c>
      <c r="I210" s="41">
        <f t="shared" si="45"/>
        <v>0</v>
      </c>
      <c r="J210" s="36"/>
      <c r="K210" s="36"/>
      <c r="L210" s="36">
        <v>0.183</v>
      </c>
      <c r="M210" s="41">
        <f t="shared" si="38"/>
        <v>0</v>
      </c>
      <c r="N210" s="37">
        <v>0.111625</v>
      </c>
      <c r="O210" s="41">
        <f t="shared" si="32"/>
        <v>0</v>
      </c>
      <c r="P210" s="49">
        <f t="shared" si="33"/>
        <v>0.14731250000000001</v>
      </c>
      <c r="Q210" s="49">
        <f t="shared" si="35"/>
        <v>0</v>
      </c>
      <c r="R210" s="5">
        <v>7.7</v>
      </c>
      <c r="S210" s="41">
        <f t="shared" si="30"/>
        <v>0</v>
      </c>
      <c r="T210" s="65">
        <v>1.1392406666666666</v>
      </c>
      <c r="U210" s="41">
        <f t="shared" si="41"/>
        <v>0</v>
      </c>
      <c r="V210" s="40">
        <v>32.4</v>
      </c>
      <c r="W210" s="41">
        <f t="shared" si="46"/>
        <v>0</v>
      </c>
      <c r="X210" s="49">
        <f t="shared" si="40"/>
        <v>16.769620333333332</v>
      </c>
      <c r="Y210" s="49">
        <f t="shared" si="42"/>
        <v>0</v>
      </c>
      <c r="Z210" s="40"/>
      <c r="AA210" s="40"/>
      <c r="AB210" s="54">
        <v>20.74</v>
      </c>
      <c r="AC210" s="40"/>
      <c r="AD210" s="40"/>
      <c r="AE210" s="40"/>
      <c r="AF210" s="40"/>
      <c r="AG210" s="40"/>
      <c r="AH210" s="40"/>
      <c r="AI210" s="40"/>
      <c r="AJ210" s="40"/>
      <c r="AK210" s="40"/>
      <c r="AL210" s="42">
        <v>0.16739776000000001</v>
      </c>
      <c r="AM210" s="41">
        <f t="shared" si="36"/>
        <v>0</v>
      </c>
      <c r="AN210" s="49">
        <f t="shared" si="34"/>
        <v>0.16739776000000001</v>
      </c>
      <c r="AO210" s="49">
        <f t="shared" si="37"/>
        <v>0</v>
      </c>
      <c r="AP210" s="57">
        <v>10.968</v>
      </c>
      <c r="AQ210" s="40"/>
      <c r="AR210" s="5"/>
      <c r="AS210" s="5"/>
      <c r="AT210" s="5"/>
      <c r="AU210" s="5"/>
      <c r="AV210" s="44">
        <f t="shared" si="47"/>
        <v>8.3587430119848474</v>
      </c>
    </row>
    <row r="211" spans="1:48" x14ac:dyDescent="0.4">
      <c r="A211" s="5">
        <f t="shared" si="29"/>
        <v>1459</v>
      </c>
      <c r="B211" s="47">
        <f t="shared" si="49"/>
        <v>0.65859999999999996</v>
      </c>
      <c r="C211" s="41">
        <f t="shared" si="43"/>
        <v>0</v>
      </c>
      <c r="D211" s="52">
        <v>0.81499999999999995</v>
      </c>
      <c r="E211" s="41">
        <f t="shared" si="31"/>
        <v>0</v>
      </c>
      <c r="F211" s="38">
        <v>0.89898437499999995</v>
      </c>
      <c r="G211" s="41">
        <f t="shared" si="48"/>
        <v>0</v>
      </c>
      <c r="H211" s="56">
        <v>24.72251515151515</v>
      </c>
      <c r="I211" s="41">
        <f t="shared" si="45"/>
        <v>0</v>
      </c>
      <c r="J211" s="36"/>
      <c r="K211" s="36"/>
      <c r="L211" s="36">
        <v>0.183</v>
      </c>
      <c r="M211" s="41">
        <f t="shared" si="38"/>
        <v>0</v>
      </c>
      <c r="N211" s="37">
        <v>0.111625</v>
      </c>
      <c r="O211" s="41">
        <f t="shared" si="32"/>
        <v>0</v>
      </c>
      <c r="P211" s="49">
        <f t="shared" si="33"/>
        <v>0.14731250000000001</v>
      </c>
      <c r="Q211" s="49">
        <f t="shared" si="35"/>
        <v>0</v>
      </c>
      <c r="R211" s="5">
        <v>7.7</v>
      </c>
      <c r="S211" s="41">
        <f t="shared" si="30"/>
        <v>0</v>
      </c>
      <c r="T211" s="65">
        <v>1.1392406666666666</v>
      </c>
      <c r="U211" s="41">
        <f t="shared" si="41"/>
        <v>0</v>
      </c>
      <c r="V211" s="40">
        <v>32.4</v>
      </c>
      <c r="W211" s="41">
        <f t="shared" si="46"/>
        <v>0</v>
      </c>
      <c r="X211" s="49">
        <f t="shared" si="40"/>
        <v>16.769620333333332</v>
      </c>
      <c r="Y211" s="49">
        <f t="shared" si="42"/>
        <v>0</v>
      </c>
      <c r="Z211" s="40"/>
      <c r="AA211" s="40"/>
      <c r="AB211" s="54">
        <v>20.74</v>
      </c>
      <c r="AC211" s="40"/>
      <c r="AD211" s="40"/>
      <c r="AE211" s="40"/>
      <c r="AF211" s="40"/>
      <c r="AG211" s="40"/>
      <c r="AH211" s="40"/>
      <c r="AI211" s="40"/>
      <c r="AJ211" s="40"/>
      <c r="AK211" s="40"/>
      <c r="AL211" s="42">
        <v>0.16739776000000001</v>
      </c>
      <c r="AM211" s="41">
        <f t="shared" si="36"/>
        <v>0</v>
      </c>
      <c r="AN211" s="49">
        <f t="shared" si="34"/>
        <v>0.16739776000000001</v>
      </c>
      <c r="AO211" s="49">
        <f t="shared" si="37"/>
        <v>0</v>
      </c>
      <c r="AP211" s="57">
        <v>10.968</v>
      </c>
      <c r="AQ211" s="40"/>
      <c r="AR211" s="5"/>
      <c r="AS211" s="5"/>
      <c r="AT211" s="5"/>
      <c r="AU211" s="5"/>
      <c r="AV211" s="44">
        <f t="shared" si="47"/>
        <v>8.3587430119848474</v>
      </c>
    </row>
    <row r="212" spans="1:48" x14ac:dyDescent="0.4">
      <c r="A212" s="5">
        <f t="shared" si="29"/>
        <v>1460</v>
      </c>
      <c r="B212" s="47">
        <f t="shared" si="49"/>
        <v>0.65859999999999996</v>
      </c>
      <c r="C212" s="41">
        <f t="shared" si="43"/>
        <v>0</v>
      </c>
      <c r="D212" s="52">
        <v>0.81499999999999995</v>
      </c>
      <c r="E212" s="41">
        <f t="shared" si="31"/>
        <v>0</v>
      </c>
      <c r="F212" s="38">
        <v>0.89898437499999995</v>
      </c>
      <c r="G212" s="41">
        <f t="shared" si="48"/>
        <v>0</v>
      </c>
      <c r="H212" s="56">
        <v>24.72251515151515</v>
      </c>
      <c r="I212" s="41">
        <f t="shared" si="45"/>
        <v>0</v>
      </c>
      <c r="J212" s="36"/>
      <c r="K212" s="36"/>
      <c r="L212" s="36">
        <v>0.183</v>
      </c>
      <c r="M212" s="41">
        <f t="shared" si="38"/>
        <v>0</v>
      </c>
      <c r="N212" s="37">
        <v>0.111625</v>
      </c>
      <c r="O212" s="41">
        <f t="shared" si="32"/>
        <v>0</v>
      </c>
      <c r="P212" s="49">
        <f t="shared" si="33"/>
        <v>0.14731250000000001</v>
      </c>
      <c r="Q212" s="49">
        <f t="shared" si="35"/>
        <v>0</v>
      </c>
      <c r="R212" s="5">
        <v>7.1</v>
      </c>
      <c r="S212" s="41">
        <f t="shared" si="30"/>
        <v>-7.7922077922077948</v>
      </c>
      <c r="T212" s="65">
        <v>1.1392406666666666</v>
      </c>
      <c r="U212" s="41">
        <f t="shared" si="41"/>
        <v>0</v>
      </c>
      <c r="V212" s="40">
        <v>32.4</v>
      </c>
      <c r="W212" s="41">
        <f t="shared" si="46"/>
        <v>0</v>
      </c>
      <c r="X212" s="49">
        <f t="shared" si="40"/>
        <v>16.769620333333332</v>
      </c>
      <c r="Y212" s="49">
        <f t="shared" si="42"/>
        <v>0</v>
      </c>
      <c r="Z212" s="40"/>
      <c r="AA212" s="40"/>
      <c r="AB212" s="54">
        <v>20.74</v>
      </c>
      <c r="AC212" s="40"/>
      <c r="AD212" s="40"/>
      <c r="AE212" s="40"/>
      <c r="AF212" s="40"/>
      <c r="AG212" s="40"/>
      <c r="AH212" s="40"/>
      <c r="AI212" s="40"/>
      <c r="AJ212" s="40"/>
      <c r="AK212" s="40"/>
      <c r="AL212" s="42">
        <v>0.16739776000000001</v>
      </c>
      <c r="AM212" s="41">
        <f t="shared" si="36"/>
        <v>0</v>
      </c>
      <c r="AN212" s="49">
        <f t="shared" si="34"/>
        <v>0.16739776000000001</v>
      </c>
      <c r="AO212" s="49">
        <f t="shared" si="37"/>
        <v>0</v>
      </c>
      <c r="AP212" s="57">
        <v>10.968</v>
      </c>
      <c r="AQ212" s="40"/>
      <c r="AR212" s="5"/>
      <c r="AS212" s="5"/>
      <c r="AT212" s="5"/>
      <c r="AU212" s="5"/>
      <c r="AV212" s="44">
        <f t="shared" si="47"/>
        <v>8.2987430119848486</v>
      </c>
    </row>
    <row r="213" spans="1:48" x14ac:dyDescent="0.4">
      <c r="A213" s="5">
        <f t="shared" si="29"/>
        <v>1461</v>
      </c>
      <c r="B213" s="47">
        <f t="shared" si="49"/>
        <v>0.65859999999999996</v>
      </c>
      <c r="C213" s="41">
        <f t="shared" si="43"/>
        <v>0</v>
      </c>
      <c r="D213" s="52">
        <v>0.81499999999999995</v>
      </c>
      <c r="E213" s="41">
        <f t="shared" si="31"/>
        <v>0</v>
      </c>
      <c r="F213" s="38">
        <v>0.89898437499999995</v>
      </c>
      <c r="G213" s="41">
        <f t="shared" si="48"/>
        <v>0</v>
      </c>
      <c r="H213" s="56">
        <v>24.72251515151515</v>
      </c>
      <c r="I213" s="41">
        <f t="shared" si="45"/>
        <v>0</v>
      </c>
      <c r="J213" s="36"/>
      <c r="K213" s="36"/>
      <c r="L213" s="36">
        <v>0.183</v>
      </c>
      <c r="M213" s="41">
        <f t="shared" si="38"/>
        <v>0</v>
      </c>
      <c r="N213" s="37">
        <v>0.111625</v>
      </c>
      <c r="O213" s="41">
        <f t="shared" si="32"/>
        <v>0</v>
      </c>
      <c r="P213" s="49">
        <f t="shared" si="33"/>
        <v>0.14731250000000001</v>
      </c>
      <c r="Q213" s="49">
        <f t="shared" si="35"/>
        <v>0</v>
      </c>
      <c r="R213" s="5">
        <v>7.1</v>
      </c>
      <c r="S213" s="41">
        <f t="shared" si="30"/>
        <v>0</v>
      </c>
      <c r="T213" s="65">
        <v>1.1392406666666666</v>
      </c>
      <c r="U213" s="41">
        <f t="shared" si="41"/>
        <v>0</v>
      </c>
      <c r="V213" s="40">
        <v>32.4</v>
      </c>
      <c r="W213" s="41">
        <f t="shared" si="46"/>
        <v>0</v>
      </c>
      <c r="X213" s="49">
        <f t="shared" si="40"/>
        <v>16.769620333333332</v>
      </c>
      <c r="Y213" s="49">
        <f t="shared" si="42"/>
        <v>0</v>
      </c>
      <c r="Z213" s="40"/>
      <c r="AA213" s="40"/>
      <c r="AB213" s="54">
        <v>20.74</v>
      </c>
      <c r="AC213" s="40"/>
      <c r="AD213" s="40"/>
      <c r="AE213" s="40"/>
      <c r="AF213" s="40"/>
      <c r="AG213" s="40"/>
      <c r="AH213" s="40"/>
      <c r="AI213" s="40"/>
      <c r="AJ213" s="40"/>
      <c r="AK213" s="40"/>
      <c r="AL213" s="42">
        <v>0.16739776000000001</v>
      </c>
      <c r="AM213" s="41">
        <f t="shared" si="36"/>
        <v>0</v>
      </c>
      <c r="AN213" s="49">
        <f t="shared" si="34"/>
        <v>0.16739776000000001</v>
      </c>
      <c r="AO213" s="49">
        <f t="shared" si="37"/>
        <v>0</v>
      </c>
      <c r="AP213" s="57">
        <v>10.968</v>
      </c>
      <c r="AQ213" s="40"/>
      <c r="AR213" s="5"/>
      <c r="AS213" s="5"/>
      <c r="AT213" s="5"/>
      <c r="AU213" s="5"/>
      <c r="AV213" s="44">
        <f t="shared" si="47"/>
        <v>8.2987430119848486</v>
      </c>
    </row>
    <row r="214" spans="1:48" x14ac:dyDescent="0.4">
      <c r="A214" s="5">
        <f t="shared" si="29"/>
        <v>1462</v>
      </c>
      <c r="B214" s="47">
        <f t="shared" si="49"/>
        <v>0.65859999999999996</v>
      </c>
      <c r="C214" s="41">
        <f t="shared" si="43"/>
        <v>0</v>
      </c>
      <c r="D214" s="52">
        <v>0.81499999999999995</v>
      </c>
      <c r="E214" s="41">
        <f t="shared" si="31"/>
        <v>0</v>
      </c>
      <c r="F214" s="38">
        <v>0.89898437499999995</v>
      </c>
      <c r="G214" s="41">
        <f t="shared" si="48"/>
        <v>0</v>
      </c>
      <c r="H214" s="56">
        <v>24.72251515151515</v>
      </c>
      <c r="I214" s="41">
        <f t="shared" si="45"/>
        <v>0</v>
      </c>
      <c r="J214" s="36"/>
      <c r="K214" s="36"/>
      <c r="L214" s="36">
        <v>0.183</v>
      </c>
      <c r="M214" s="41">
        <f t="shared" si="38"/>
        <v>0</v>
      </c>
      <c r="N214" s="37">
        <v>0.111625</v>
      </c>
      <c r="O214" s="41">
        <f t="shared" si="32"/>
        <v>0</v>
      </c>
      <c r="P214" s="49">
        <f t="shared" si="33"/>
        <v>0.14731250000000001</v>
      </c>
      <c r="Q214" s="49">
        <f t="shared" si="35"/>
        <v>0</v>
      </c>
      <c r="R214" s="5">
        <v>7.1</v>
      </c>
      <c r="S214" s="41">
        <f t="shared" si="30"/>
        <v>0</v>
      </c>
      <c r="T214" s="65">
        <v>1.1392406666666666</v>
      </c>
      <c r="U214" s="41">
        <f t="shared" si="41"/>
        <v>0</v>
      </c>
      <c r="V214" s="40">
        <v>32.4</v>
      </c>
      <c r="W214" s="41">
        <f t="shared" si="46"/>
        <v>0</v>
      </c>
      <c r="X214" s="49">
        <f t="shared" si="40"/>
        <v>16.769620333333332</v>
      </c>
      <c r="Y214" s="49">
        <f t="shared" si="42"/>
        <v>0</v>
      </c>
      <c r="Z214" s="40"/>
      <c r="AA214" s="40"/>
      <c r="AB214" s="54">
        <v>20.74</v>
      </c>
      <c r="AC214" s="40"/>
      <c r="AD214" s="40"/>
      <c r="AE214" s="40"/>
      <c r="AF214" s="40"/>
      <c r="AG214" s="40"/>
      <c r="AH214" s="40"/>
      <c r="AI214" s="40"/>
      <c r="AJ214" s="40"/>
      <c r="AK214" s="40"/>
      <c r="AL214" s="42">
        <v>0.16739776000000001</v>
      </c>
      <c r="AM214" s="41">
        <f t="shared" si="36"/>
        <v>0</v>
      </c>
      <c r="AN214" s="49">
        <f t="shared" si="34"/>
        <v>0.16739776000000001</v>
      </c>
      <c r="AO214" s="49">
        <f t="shared" si="37"/>
        <v>0</v>
      </c>
      <c r="AP214" s="57">
        <v>10.968</v>
      </c>
      <c r="AQ214" s="40"/>
      <c r="AR214" s="5"/>
      <c r="AS214" s="5"/>
      <c r="AT214" s="5"/>
      <c r="AU214" s="5"/>
      <c r="AV214" s="44">
        <f t="shared" si="47"/>
        <v>8.2987430119848486</v>
      </c>
    </row>
    <row r="215" spans="1:48" x14ac:dyDescent="0.4">
      <c r="A215" s="5">
        <f t="shared" si="29"/>
        <v>1463</v>
      </c>
      <c r="B215" s="47">
        <f>0.14635*4</f>
        <v>0.58540000000000003</v>
      </c>
      <c r="C215" s="41">
        <f t="shared" si="43"/>
        <v>-11.114485271788633</v>
      </c>
      <c r="D215" s="52">
        <v>0.81499999999999995</v>
      </c>
      <c r="E215" s="41">
        <f t="shared" si="31"/>
        <v>0</v>
      </c>
      <c r="F215" s="38">
        <v>0.89898437499999995</v>
      </c>
      <c r="G215" s="41">
        <f t="shared" si="48"/>
        <v>0</v>
      </c>
      <c r="H215" s="56">
        <v>24.72251515151515</v>
      </c>
      <c r="I215" s="41">
        <f t="shared" si="45"/>
        <v>0</v>
      </c>
      <c r="J215" s="36"/>
      <c r="K215" s="36"/>
      <c r="L215" s="36">
        <v>0.183</v>
      </c>
      <c r="M215" s="41">
        <f t="shared" si="38"/>
        <v>0</v>
      </c>
      <c r="N215" s="37">
        <v>0.111625</v>
      </c>
      <c r="O215" s="41">
        <f t="shared" si="32"/>
        <v>0</v>
      </c>
      <c r="P215" s="49">
        <f t="shared" si="33"/>
        <v>0.14731250000000001</v>
      </c>
      <c r="Q215" s="49">
        <f t="shared" si="35"/>
        <v>0</v>
      </c>
      <c r="R215" s="5">
        <v>7.1</v>
      </c>
      <c r="S215" s="41">
        <f t="shared" si="30"/>
        <v>0</v>
      </c>
      <c r="T215" s="65">
        <v>1.1392406666666666</v>
      </c>
      <c r="U215" s="41">
        <f t="shared" si="41"/>
        <v>0</v>
      </c>
      <c r="V215" s="40">
        <v>32.4</v>
      </c>
      <c r="W215" s="41">
        <f t="shared" si="46"/>
        <v>0</v>
      </c>
      <c r="X215" s="49">
        <f t="shared" si="40"/>
        <v>16.769620333333332</v>
      </c>
      <c r="Y215" s="49">
        <f t="shared" si="42"/>
        <v>0</v>
      </c>
      <c r="Z215" s="40"/>
      <c r="AA215" s="40"/>
      <c r="AB215" s="54">
        <v>20.74</v>
      </c>
      <c r="AC215" s="40"/>
      <c r="AD215" s="40"/>
      <c r="AE215" s="40"/>
      <c r="AF215" s="40"/>
      <c r="AG215" s="40"/>
      <c r="AH215" s="40"/>
      <c r="AI215" s="40"/>
      <c r="AJ215" s="40"/>
      <c r="AK215" s="40"/>
      <c r="AL215" s="42">
        <v>0.16739776000000001</v>
      </c>
      <c r="AM215" s="41">
        <f t="shared" si="36"/>
        <v>0</v>
      </c>
      <c r="AN215" s="49">
        <f t="shared" si="34"/>
        <v>0.16739776000000001</v>
      </c>
      <c r="AO215" s="49">
        <f t="shared" si="37"/>
        <v>0</v>
      </c>
      <c r="AP215" s="57">
        <v>10.968</v>
      </c>
      <c r="AQ215" s="40"/>
      <c r="AR215" s="5"/>
      <c r="AS215" s="5"/>
      <c r="AT215" s="5"/>
      <c r="AU215" s="5"/>
      <c r="AV215" s="44">
        <f t="shared" si="47"/>
        <v>8.2914230119848487</v>
      </c>
    </row>
    <row r="216" spans="1:48" x14ac:dyDescent="0.4">
      <c r="A216" s="5">
        <f t="shared" si="29"/>
        <v>1464</v>
      </c>
      <c r="B216" s="47">
        <f>0.14113*4</f>
        <v>0.56452000000000002</v>
      </c>
      <c r="C216" s="41">
        <f t="shared" si="43"/>
        <v>-3.5667919371370038</v>
      </c>
      <c r="D216" s="52">
        <v>0.81499999999999995</v>
      </c>
      <c r="E216" s="41">
        <f t="shared" si="31"/>
        <v>0</v>
      </c>
      <c r="F216" s="38">
        <v>0.71918749999999998</v>
      </c>
      <c r="G216" s="41">
        <f t="shared" si="48"/>
        <v>-19.999999999999996</v>
      </c>
      <c r="H216" s="56">
        <v>24.72251515151515</v>
      </c>
      <c r="I216" s="41">
        <f t="shared" si="45"/>
        <v>0</v>
      </c>
      <c r="J216" s="36"/>
      <c r="K216" s="36"/>
      <c r="L216" s="36">
        <v>0.183</v>
      </c>
      <c r="M216" s="41">
        <f t="shared" si="38"/>
        <v>0</v>
      </c>
      <c r="N216" s="37">
        <v>0.111625</v>
      </c>
      <c r="O216" s="41">
        <f t="shared" si="32"/>
        <v>0</v>
      </c>
      <c r="P216" s="49">
        <f t="shared" si="33"/>
        <v>0.14731250000000001</v>
      </c>
      <c r="Q216" s="49">
        <f t="shared" si="35"/>
        <v>0</v>
      </c>
      <c r="R216" s="5">
        <v>7.1</v>
      </c>
      <c r="S216" s="41">
        <f t="shared" si="30"/>
        <v>0</v>
      </c>
      <c r="T216" s="65">
        <v>1.1392406666666666</v>
      </c>
      <c r="U216" s="41">
        <f t="shared" si="41"/>
        <v>0</v>
      </c>
      <c r="V216" s="40">
        <v>32.4</v>
      </c>
      <c r="W216" s="41">
        <f t="shared" si="46"/>
        <v>0</v>
      </c>
      <c r="X216" s="49">
        <f t="shared" si="40"/>
        <v>16.769620333333332</v>
      </c>
      <c r="Y216" s="49">
        <f t="shared" si="42"/>
        <v>0</v>
      </c>
      <c r="Z216" s="40"/>
      <c r="AA216" s="40"/>
      <c r="AB216" s="54">
        <v>20.74</v>
      </c>
      <c r="AC216" s="40"/>
      <c r="AD216" s="40"/>
      <c r="AE216" s="40"/>
      <c r="AF216" s="40"/>
      <c r="AG216" s="40"/>
      <c r="AH216" s="40"/>
      <c r="AI216" s="40"/>
      <c r="AJ216" s="40"/>
      <c r="AK216" s="40"/>
      <c r="AL216" s="42">
        <v>0.16739776000000001</v>
      </c>
      <c r="AM216" s="41">
        <f t="shared" si="36"/>
        <v>0</v>
      </c>
      <c r="AN216" s="49">
        <f t="shared" si="34"/>
        <v>0.16739776000000001</v>
      </c>
      <c r="AO216" s="49">
        <f t="shared" si="37"/>
        <v>0</v>
      </c>
      <c r="AP216" s="57">
        <v>10.968</v>
      </c>
      <c r="AQ216" s="40"/>
      <c r="AR216" s="5"/>
      <c r="AS216" s="5"/>
      <c r="AT216" s="5"/>
      <c r="AU216" s="5"/>
      <c r="AV216" s="44">
        <f t="shared" si="47"/>
        <v>8.2713553244848477</v>
      </c>
    </row>
    <row r="217" spans="1:48" x14ac:dyDescent="0.4">
      <c r="A217" s="5">
        <f t="shared" si="29"/>
        <v>1465</v>
      </c>
      <c r="B217" s="47">
        <f>0.13865*4</f>
        <v>0.55459999999999998</v>
      </c>
      <c r="C217" s="41">
        <f t="shared" si="43"/>
        <v>-1.7572450931765071</v>
      </c>
      <c r="D217" s="52">
        <v>0.81499999999999995</v>
      </c>
      <c r="E217" s="41">
        <f t="shared" si="31"/>
        <v>0</v>
      </c>
      <c r="F217" s="38">
        <v>0.71918749999999998</v>
      </c>
      <c r="G217" s="41">
        <f t="shared" si="48"/>
        <v>0</v>
      </c>
      <c r="H217" s="56">
        <v>25.763463157894737</v>
      </c>
      <c r="I217" s="41">
        <f t="shared" si="45"/>
        <v>4.2105263157894868</v>
      </c>
      <c r="J217" s="36"/>
      <c r="K217" s="36"/>
      <c r="L217" s="36">
        <v>0.183</v>
      </c>
      <c r="M217" s="41">
        <f t="shared" si="38"/>
        <v>0</v>
      </c>
      <c r="N217" s="37">
        <v>0.111625</v>
      </c>
      <c r="O217" s="41">
        <f t="shared" si="32"/>
        <v>0</v>
      </c>
      <c r="P217" s="49">
        <f t="shared" si="33"/>
        <v>0.14731250000000001</v>
      </c>
      <c r="Q217" s="49">
        <f t="shared" si="35"/>
        <v>0</v>
      </c>
      <c r="R217" s="5">
        <v>7.1</v>
      </c>
      <c r="S217" s="41">
        <f t="shared" si="30"/>
        <v>0</v>
      </c>
      <c r="T217" s="65">
        <v>1.1392406666666666</v>
      </c>
      <c r="U217" s="41">
        <f t="shared" si="41"/>
        <v>0</v>
      </c>
      <c r="V217" s="40">
        <v>32.4</v>
      </c>
      <c r="W217" s="41">
        <f t="shared" si="46"/>
        <v>0</v>
      </c>
      <c r="X217" s="49">
        <f t="shared" si="40"/>
        <v>16.769620333333332</v>
      </c>
      <c r="Y217" s="49">
        <f t="shared" si="42"/>
        <v>0</v>
      </c>
      <c r="Z217" s="40"/>
      <c r="AA217" s="40"/>
      <c r="AB217" s="54">
        <v>20.74</v>
      </c>
      <c r="AC217" s="40"/>
      <c r="AD217" s="40"/>
      <c r="AE217" s="40"/>
      <c r="AF217" s="40"/>
      <c r="AG217" s="40"/>
      <c r="AH217" s="40"/>
      <c r="AI217" s="40"/>
      <c r="AJ217" s="40"/>
      <c r="AK217" s="40"/>
      <c r="AL217" s="42">
        <v>0.16739776000000001</v>
      </c>
      <c r="AM217" s="41">
        <f t="shared" si="36"/>
        <v>0</v>
      </c>
      <c r="AN217" s="49">
        <f t="shared" si="34"/>
        <v>0.16739776000000001</v>
      </c>
      <c r="AO217" s="49">
        <f t="shared" si="37"/>
        <v>0</v>
      </c>
      <c r="AP217" s="57">
        <v>10.968</v>
      </c>
      <c r="AQ217" s="40"/>
      <c r="AR217" s="5"/>
      <c r="AS217" s="5"/>
      <c r="AT217" s="5"/>
      <c r="AU217" s="5"/>
      <c r="AV217" s="44">
        <f t="shared" si="47"/>
        <v>8.374458125122807</v>
      </c>
    </row>
    <row r="218" spans="1:48" x14ac:dyDescent="0.4">
      <c r="A218" s="5">
        <f t="shared" si="29"/>
        <v>1466</v>
      </c>
      <c r="B218" s="47">
        <f>0.13626*4</f>
        <v>0.54503999999999997</v>
      </c>
      <c r="C218" s="41">
        <f t="shared" si="43"/>
        <v>-1.7237648755860091</v>
      </c>
      <c r="D218" s="52">
        <v>0.81499999999999995</v>
      </c>
      <c r="E218" s="41">
        <f t="shared" si="31"/>
        <v>0</v>
      </c>
      <c r="F218" s="38">
        <v>0.71918749999999998</v>
      </c>
      <c r="G218" s="41">
        <f t="shared" si="48"/>
        <v>0</v>
      </c>
      <c r="H218" s="56">
        <v>26.870246778042961</v>
      </c>
      <c r="I218" s="41">
        <f t="shared" si="45"/>
        <v>4.2959427207637235</v>
      </c>
      <c r="J218" s="36"/>
      <c r="K218" s="36"/>
      <c r="L218" s="36">
        <v>0.183</v>
      </c>
      <c r="M218" s="41">
        <f t="shared" si="38"/>
        <v>0</v>
      </c>
      <c r="N218" s="37">
        <v>0.111625</v>
      </c>
      <c r="O218" s="41">
        <f t="shared" si="32"/>
        <v>0</v>
      </c>
      <c r="P218" s="49">
        <f t="shared" si="33"/>
        <v>0.14731250000000001</v>
      </c>
      <c r="Q218" s="49">
        <f t="shared" si="35"/>
        <v>0</v>
      </c>
      <c r="R218" s="5">
        <v>7.1</v>
      </c>
      <c r="S218" s="41">
        <f t="shared" si="30"/>
        <v>0</v>
      </c>
      <c r="T218" s="65">
        <v>0.98877459999999995</v>
      </c>
      <c r="U218" s="41">
        <f t="shared" si="41"/>
        <v>-13.207575104119051</v>
      </c>
      <c r="V218" s="40">
        <v>28</v>
      </c>
      <c r="W218" s="41">
        <f t="shared" si="46"/>
        <v>-13.58024691358024</v>
      </c>
      <c r="X218" s="49">
        <f t="shared" si="40"/>
        <v>14.4943873</v>
      </c>
      <c r="Y218" s="49">
        <f t="shared" si="42"/>
        <v>-13.393911008849646</v>
      </c>
      <c r="Z218" s="40"/>
      <c r="AA218" s="40"/>
      <c r="AB218" s="54">
        <v>20.74</v>
      </c>
      <c r="AC218" s="40"/>
      <c r="AD218" s="40"/>
      <c r="AE218" s="40"/>
      <c r="AF218" s="40"/>
      <c r="AG218" s="40"/>
      <c r="AH218" s="40"/>
      <c r="AI218" s="40"/>
      <c r="AJ218" s="40"/>
      <c r="AK218" s="40"/>
      <c r="AL218" s="42">
        <v>0.16739776000000001</v>
      </c>
      <c r="AM218" s="41">
        <f t="shared" si="36"/>
        <v>0</v>
      </c>
      <c r="AN218" s="49">
        <f t="shared" si="34"/>
        <v>0.16739776000000001</v>
      </c>
      <c r="AO218" s="49">
        <f t="shared" si="37"/>
        <v>0</v>
      </c>
      <c r="AP218" s="57">
        <v>10.968</v>
      </c>
      <c r="AQ218" s="40"/>
      <c r="AR218" s="5"/>
      <c r="AS218" s="5"/>
      <c r="AT218" s="5"/>
      <c r="AU218" s="5"/>
      <c r="AV218" s="44">
        <f t="shared" si="47"/>
        <v>8.2566571838042968</v>
      </c>
    </row>
    <row r="219" spans="1:48" x14ac:dyDescent="0.4">
      <c r="A219" s="5">
        <f t="shared" si="29"/>
        <v>1467</v>
      </c>
      <c r="B219" s="47">
        <f>0.13172*4</f>
        <v>0.52688000000000001</v>
      </c>
      <c r="C219" s="41">
        <f t="shared" si="43"/>
        <v>-3.3318655511522022</v>
      </c>
      <c r="D219" s="52">
        <v>0.81499999999999995</v>
      </c>
      <c r="E219" s="41">
        <f t="shared" si="31"/>
        <v>0</v>
      </c>
      <c r="F219" s="38">
        <v>0.71918749999999998</v>
      </c>
      <c r="G219" s="41">
        <f t="shared" si="48"/>
        <v>0</v>
      </c>
      <c r="H219" s="56">
        <v>26.870246778042961</v>
      </c>
      <c r="I219" s="41">
        <f t="shared" si="45"/>
        <v>0</v>
      </c>
      <c r="J219" s="36"/>
      <c r="K219" s="36"/>
      <c r="L219" s="36">
        <v>0.183</v>
      </c>
      <c r="M219" s="41">
        <f t="shared" si="38"/>
        <v>0</v>
      </c>
      <c r="N219" s="37">
        <v>0.111625</v>
      </c>
      <c r="O219" s="41">
        <f t="shared" si="32"/>
        <v>0</v>
      </c>
      <c r="P219" s="49">
        <f t="shared" si="33"/>
        <v>0.14731250000000001</v>
      </c>
      <c r="Q219" s="49">
        <f t="shared" si="35"/>
        <v>0</v>
      </c>
      <c r="R219" s="5">
        <v>7.1</v>
      </c>
      <c r="S219" s="41">
        <f t="shared" si="30"/>
        <v>0</v>
      </c>
      <c r="T219" s="65">
        <v>1.0371056666666667</v>
      </c>
      <c r="U219" s="41">
        <f t="shared" si="41"/>
        <v>4.8879761541879008</v>
      </c>
      <c r="V219" s="40">
        <v>28</v>
      </c>
      <c r="W219" s="41">
        <f t="shared" si="46"/>
        <v>0</v>
      </c>
      <c r="X219" s="49">
        <f t="shared" si="40"/>
        <v>14.518552833333333</v>
      </c>
      <c r="Y219" s="49">
        <f t="shared" si="42"/>
        <v>2.4439880770939504</v>
      </c>
      <c r="Z219" s="40"/>
      <c r="AA219" s="40"/>
      <c r="AB219" s="54">
        <v>20.74</v>
      </c>
      <c r="AC219" s="40"/>
      <c r="AD219" s="40"/>
      <c r="AE219" s="40"/>
      <c r="AF219" s="40"/>
      <c r="AG219" s="40"/>
      <c r="AH219" s="40"/>
      <c r="AI219" s="40"/>
      <c r="AJ219" s="40"/>
      <c r="AK219" s="40"/>
      <c r="AL219" s="42">
        <v>0.16739776000000001</v>
      </c>
      <c r="AM219" s="41">
        <f t="shared" si="36"/>
        <v>0</v>
      </c>
      <c r="AN219" s="49">
        <f t="shared" si="34"/>
        <v>0.16739776000000001</v>
      </c>
      <c r="AO219" s="49">
        <f t="shared" si="37"/>
        <v>0</v>
      </c>
      <c r="AP219" s="57">
        <v>10.968</v>
      </c>
      <c r="AQ219" s="40"/>
      <c r="AR219" s="5"/>
      <c r="AS219" s="5"/>
      <c r="AT219" s="5"/>
      <c r="AU219" s="5"/>
      <c r="AV219" s="44">
        <f t="shared" si="47"/>
        <v>8.2572577371376301</v>
      </c>
    </row>
    <row r="220" spans="1:48" x14ac:dyDescent="0.4">
      <c r="A220" s="5">
        <f t="shared" si="29"/>
        <v>1468</v>
      </c>
      <c r="B220" s="47">
        <f>0.13172*4</f>
        <v>0.52688000000000001</v>
      </c>
      <c r="C220" s="41">
        <f t="shared" si="43"/>
        <v>0</v>
      </c>
      <c r="D220" s="52">
        <v>0.7</v>
      </c>
      <c r="E220" s="41">
        <f t="shared" si="31"/>
        <v>-14.110429447852757</v>
      </c>
      <c r="F220" s="38">
        <v>0.71918749999999998</v>
      </c>
      <c r="G220" s="41">
        <f t="shared" si="48"/>
        <v>0</v>
      </c>
      <c r="H220" s="56">
        <v>26.870246778042961</v>
      </c>
      <c r="I220" s="41">
        <f t="shared" si="45"/>
        <v>0</v>
      </c>
      <c r="J220" s="36"/>
      <c r="K220" s="36"/>
      <c r="L220" s="36">
        <v>0.183</v>
      </c>
      <c r="M220" s="41">
        <f t="shared" si="38"/>
        <v>0</v>
      </c>
      <c r="N220" s="37">
        <v>0.111625</v>
      </c>
      <c r="O220" s="41">
        <f t="shared" si="32"/>
        <v>0</v>
      </c>
      <c r="P220" s="49">
        <f t="shared" si="33"/>
        <v>0.14731250000000001</v>
      </c>
      <c r="Q220" s="49">
        <f t="shared" si="35"/>
        <v>0</v>
      </c>
      <c r="R220" s="5">
        <v>7.1</v>
      </c>
      <c r="S220" s="41">
        <f t="shared" si="30"/>
        <v>0</v>
      </c>
      <c r="T220" s="65">
        <v>1.0253166666666667</v>
      </c>
      <c r="U220" s="41">
        <f t="shared" si="41"/>
        <v>-1.1367212019861683</v>
      </c>
      <c r="V220" s="40">
        <v>28</v>
      </c>
      <c r="W220" s="41">
        <f t="shared" si="46"/>
        <v>0</v>
      </c>
      <c r="X220" s="49">
        <f t="shared" si="40"/>
        <v>14.512658333333333</v>
      </c>
      <c r="Y220" s="49">
        <f t="shared" si="42"/>
        <v>-0.56836060099308416</v>
      </c>
      <c r="Z220" s="40"/>
      <c r="AA220" s="40"/>
      <c r="AB220" s="54">
        <v>20.74</v>
      </c>
      <c r="AC220" s="40"/>
      <c r="AD220" s="40"/>
      <c r="AE220" s="40"/>
      <c r="AF220" s="40"/>
      <c r="AG220" s="40"/>
      <c r="AH220" s="40"/>
      <c r="AI220" s="40"/>
      <c r="AJ220" s="40"/>
      <c r="AK220" s="40"/>
      <c r="AL220" s="42">
        <v>0.16739776000000001</v>
      </c>
      <c r="AM220" s="41">
        <f t="shared" si="36"/>
        <v>0</v>
      </c>
      <c r="AN220" s="49">
        <f t="shared" si="34"/>
        <v>0.16739776000000001</v>
      </c>
      <c r="AO220" s="49">
        <f t="shared" si="37"/>
        <v>0</v>
      </c>
      <c r="AP220" s="57">
        <v>10.968</v>
      </c>
      <c r="AQ220" s="40"/>
      <c r="AR220" s="5"/>
      <c r="AS220" s="5"/>
      <c r="AT220" s="5"/>
      <c r="AU220" s="5"/>
      <c r="AV220" s="44">
        <f t="shared" si="47"/>
        <v>8.2451682871376288</v>
      </c>
    </row>
    <row r="221" spans="1:48" x14ac:dyDescent="0.4">
      <c r="A221" s="5">
        <f t="shared" si="29"/>
        <v>1469</v>
      </c>
      <c r="B221" s="47">
        <f>0.13172*4</f>
        <v>0.52688000000000001</v>
      </c>
      <c r="C221" s="41">
        <f t="shared" si="43"/>
        <v>0</v>
      </c>
      <c r="D221" s="52">
        <v>0.7</v>
      </c>
      <c r="E221" s="41">
        <f t="shared" si="31"/>
        <v>0</v>
      </c>
      <c r="F221" s="38">
        <v>0.71918749999999998</v>
      </c>
      <c r="G221" s="41">
        <f t="shared" si="48"/>
        <v>0</v>
      </c>
      <c r="H221" s="56">
        <v>26.870246778042961</v>
      </c>
      <c r="I221" s="41">
        <f t="shared" si="45"/>
        <v>0</v>
      </c>
      <c r="J221" s="36"/>
      <c r="K221" s="36"/>
      <c r="L221" s="36">
        <v>0.16700000000000001</v>
      </c>
      <c r="M221" s="41">
        <f t="shared" si="38"/>
        <v>-8.7431693989070922</v>
      </c>
      <c r="N221" s="37">
        <v>0.111625</v>
      </c>
      <c r="O221" s="41">
        <f t="shared" si="32"/>
        <v>0</v>
      </c>
      <c r="P221" s="49">
        <f t="shared" si="33"/>
        <v>0.13931250000000001</v>
      </c>
      <c r="Q221" s="49">
        <f t="shared" si="35"/>
        <v>-4.3715846994535461</v>
      </c>
      <c r="R221" s="5">
        <v>7.1</v>
      </c>
      <c r="S221" s="41">
        <f t="shared" si="30"/>
        <v>0</v>
      </c>
      <c r="T221" s="65">
        <v>1.0253166666666667</v>
      </c>
      <c r="U221" s="41">
        <f t="shared" si="41"/>
        <v>0</v>
      </c>
      <c r="V221" s="40">
        <v>28</v>
      </c>
      <c r="W221" s="41">
        <f t="shared" si="46"/>
        <v>0</v>
      </c>
      <c r="X221" s="49">
        <f t="shared" si="40"/>
        <v>14.512658333333333</v>
      </c>
      <c r="Y221" s="49">
        <f t="shared" si="42"/>
        <v>0</v>
      </c>
      <c r="Z221" s="40"/>
      <c r="AA221" s="40"/>
      <c r="AB221" s="54">
        <v>20.74</v>
      </c>
      <c r="AC221" s="40"/>
      <c r="AD221" s="40"/>
      <c r="AE221" s="40"/>
      <c r="AF221" s="40"/>
      <c r="AG221" s="40"/>
      <c r="AH221" s="40"/>
      <c r="AI221" s="40"/>
      <c r="AJ221" s="40"/>
      <c r="AK221" s="40"/>
      <c r="AL221" s="42">
        <v>0.16739776000000001</v>
      </c>
      <c r="AM221" s="41">
        <f t="shared" si="36"/>
        <v>0</v>
      </c>
      <c r="AN221" s="49">
        <f t="shared" si="34"/>
        <v>0.16739776000000001</v>
      </c>
      <c r="AO221" s="49">
        <f t="shared" si="37"/>
        <v>0</v>
      </c>
      <c r="AP221" s="57">
        <v>10.968</v>
      </c>
      <c r="AQ221" s="40"/>
      <c r="AR221" s="59">
        <v>0.86</v>
      </c>
      <c r="AS221" s="59"/>
      <c r="AT221" s="5"/>
      <c r="AU221" s="5"/>
      <c r="AV221" s="44">
        <f t="shared" si="47"/>
        <v>7.5730620792160268</v>
      </c>
    </row>
    <row r="222" spans="1:48" x14ac:dyDescent="0.4">
      <c r="A222" s="5">
        <f t="shared" si="29"/>
        <v>1470</v>
      </c>
      <c r="B222" s="47">
        <f>0.13172*4</f>
        <v>0.52688000000000001</v>
      </c>
      <c r="C222" s="41">
        <f t="shared" si="43"/>
        <v>0</v>
      </c>
      <c r="D222" s="52">
        <v>0.7</v>
      </c>
      <c r="E222" s="41">
        <f t="shared" si="31"/>
        <v>0</v>
      </c>
      <c r="F222" s="38">
        <v>0.71918749999999998</v>
      </c>
      <c r="G222" s="41">
        <f t="shared" si="48"/>
        <v>0</v>
      </c>
      <c r="H222" s="56">
        <v>26.870246778042961</v>
      </c>
      <c r="I222" s="41">
        <f t="shared" si="45"/>
        <v>0</v>
      </c>
      <c r="J222" s="36"/>
      <c r="K222" s="36"/>
      <c r="L222" s="36">
        <v>0.16700000000000001</v>
      </c>
      <c r="M222" s="41">
        <f t="shared" si="38"/>
        <v>0</v>
      </c>
      <c r="N222" s="37">
        <v>0.111625</v>
      </c>
      <c r="O222" s="41">
        <f t="shared" si="32"/>
        <v>0</v>
      </c>
      <c r="P222" s="49">
        <f t="shared" si="33"/>
        <v>0.13931250000000001</v>
      </c>
      <c r="Q222" s="49">
        <f t="shared" si="35"/>
        <v>0</v>
      </c>
      <c r="R222" s="5">
        <v>6.9</v>
      </c>
      <c r="S222" s="41">
        <f t="shared" si="30"/>
        <v>-2.8169014084506894</v>
      </c>
      <c r="T222" s="65">
        <v>1.0253166666666667</v>
      </c>
      <c r="U222" s="41">
        <f t="shared" si="41"/>
        <v>0</v>
      </c>
      <c r="V222" s="40">
        <v>27.2</v>
      </c>
      <c r="W222" s="41">
        <f t="shared" si="46"/>
        <v>-2.8571428571428581</v>
      </c>
      <c r="X222" s="49">
        <f t="shared" si="40"/>
        <v>14.112658333333332</v>
      </c>
      <c r="Y222" s="49">
        <f t="shared" si="42"/>
        <v>-1.428571428571429</v>
      </c>
      <c r="Z222" s="40"/>
      <c r="AA222" s="40"/>
      <c r="AB222" s="54">
        <v>20.74</v>
      </c>
      <c r="AC222" s="40"/>
      <c r="AD222" s="40"/>
      <c r="AE222" s="40"/>
      <c r="AF222" s="40"/>
      <c r="AG222" s="40"/>
      <c r="AH222" s="40"/>
      <c r="AI222" s="40"/>
      <c r="AJ222" s="40"/>
      <c r="AK222" s="40"/>
      <c r="AL222" s="42">
        <v>0.16739776000000001</v>
      </c>
      <c r="AM222" s="41">
        <f t="shared" si="36"/>
        <v>0</v>
      </c>
      <c r="AN222" s="49">
        <f t="shared" si="34"/>
        <v>0.16739776000000001</v>
      </c>
      <c r="AO222" s="49">
        <f t="shared" si="37"/>
        <v>0</v>
      </c>
      <c r="AP222" s="57">
        <v>10.968</v>
      </c>
      <c r="AQ222" s="40"/>
      <c r="AR222" s="5"/>
      <c r="AS222" s="5"/>
      <c r="AT222" s="5"/>
      <c r="AU222" s="5"/>
      <c r="AV222" s="44">
        <f t="shared" si="47"/>
        <v>8.1843682871376284</v>
      </c>
    </row>
    <row r="223" spans="1:48" x14ac:dyDescent="0.4">
      <c r="A223" s="5">
        <f t="shared" si="29"/>
        <v>1471</v>
      </c>
      <c r="B223" s="47">
        <f>0.13172*4</f>
        <v>0.52688000000000001</v>
      </c>
      <c r="C223" s="41">
        <f t="shared" si="43"/>
        <v>0</v>
      </c>
      <c r="D223" s="52">
        <v>0.7</v>
      </c>
      <c r="E223" s="41">
        <f t="shared" si="31"/>
        <v>0</v>
      </c>
      <c r="F223" s="38">
        <v>0.71918749999999998</v>
      </c>
      <c r="G223" s="41">
        <f t="shared" si="48"/>
        <v>0</v>
      </c>
      <c r="H223" s="56">
        <v>26.870246778042961</v>
      </c>
      <c r="I223" s="41">
        <f t="shared" si="45"/>
        <v>0</v>
      </c>
      <c r="J223" s="36"/>
      <c r="K223" s="36"/>
      <c r="L223" s="36">
        <v>0.16700000000000001</v>
      </c>
      <c r="M223" s="41">
        <f t="shared" si="38"/>
        <v>0</v>
      </c>
      <c r="N223" s="37">
        <v>0.11</v>
      </c>
      <c r="O223" s="41">
        <f t="shared" si="32"/>
        <v>-1.4557670772676334</v>
      </c>
      <c r="P223" s="49">
        <f t="shared" si="33"/>
        <v>0.13850000000000001</v>
      </c>
      <c r="Q223" s="49">
        <f t="shared" si="35"/>
        <v>-0.72788353863381672</v>
      </c>
      <c r="R223" s="5">
        <v>6.9</v>
      </c>
      <c r="S223" s="41">
        <f t="shared" si="30"/>
        <v>0</v>
      </c>
      <c r="T223" s="65">
        <v>1.0253166666666667</v>
      </c>
      <c r="U223" s="41">
        <f t="shared" si="41"/>
        <v>0</v>
      </c>
      <c r="V223" s="40">
        <v>27.2</v>
      </c>
      <c r="W223" s="41">
        <f t="shared" si="46"/>
        <v>0</v>
      </c>
      <c r="X223" s="49">
        <f t="shared" si="40"/>
        <v>14.112658333333332</v>
      </c>
      <c r="Y223" s="49">
        <f t="shared" si="42"/>
        <v>0</v>
      </c>
      <c r="Z223" s="40"/>
      <c r="AA223" s="40"/>
      <c r="AB223" s="54">
        <v>20.74</v>
      </c>
      <c r="AC223" s="40"/>
      <c r="AD223" s="40"/>
      <c r="AE223" s="40"/>
      <c r="AF223" s="40"/>
      <c r="AG223" s="40"/>
      <c r="AH223" s="40"/>
      <c r="AI223" s="40"/>
      <c r="AJ223" s="40"/>
      <c r="AK223" s="40"/>
      <c r="AL223" s="42">
        <v>0.16739776000000001</v>
      </c>
      <c r="AM223" s="41">
        <f t="shared" si="36"/>
        <v>0</v>
      </c>
      <c r="AN223" s="49">
        <f t="shared" si="34"/>
        <v>0.16739776000000001</v>
      </c>
      <c r="AO223" s="49">
        <f t="shared" si="37"/>
        <v>0</v>
      </c>
      <c r="AP223" s="57">
        <v>10.968</v>
      </c>
      <c r="AQ223" s="40"/>
      <c r="AR223" s="59">
        <v>0.84</v>
      </c>
      <c r="AS223" s="59"/>
      <c r="AT223" s="5"/>
      <c r="AU223" s="5"/>
      <c r="AV223" s="44">
        <f t="shared" si="47"/>
        <v>7.5166245792160273</v>
      </c>
    </row>
    <row r="224" spans="1:48" x14ac:dyDescent="0.4">
      <c r="A224" s="5">
        <f t="shared" si="29"/>
        <v>1472</v>
      </c>
      <c r="B224" s="47">
        <f>0.12747*4</f>
        <v>0.50988</v>
      </c>
      <c r="C224" s="41">
        <f t="shared" si="43"/>
        <v>-3.2265411478894612</v>
      </c>
      <c r="D224" s="52">
        <v>0.68</v>
      </c>
      <c r="E224" s="41">
        <f t="shared" si="31"/>
        <v>-2.857142857142847</v>
      </c>
      <c r="F224" s="38">
        <v>0.71918749999999998</v>
      </c>
      <c r="G224" s="41">
        <f t="shared" si="48"/>
        <v>0</v>
      </c>
      <c r="H224" s="56">
        <v>26.870246778042961</v>
      </c>
      <c r="I224" s="41">
        <f t="shared" si="45"/>
        <v>0</v>
      </c>
      <c r="J224" s="36"/>
      <c r="K224" s="36"/>
      <c r="L224" s="36">
        <v>0.16700000000000001</v>
      </c>
      <c r="M224" s="41">
        <f t="shared" si="38"/>
        <v>0</v>
      </c>
      <c r="N224" s="37">
        <v>0.11</v>
      </c>
      <c r="O224" s="41">
        <f t="shared" si="32"/>
        <v>0</v>
      </c>
      <c r="P224" s="49">
        <f t="shared" si="33"/>
        <v>0.13850000000000001</v>
      </c>
      <c r="Q224" s="49">
        <f t="shared" si="35"/>
        <v>0</v>
      </c>
      <c r="R224" s="5">
        <v>6.9</v>
      </c>
      <c r="S224" s="41">
        <f t="shared" si="30"/>
        <v>0</v>
      </c>
      <c r="T224" s="65">
        <v>1.0253166666666667</v>
      </c>
      <c r="U224" s="41">
        <f t="shared" si="41"/>
        <v>0</v>
      </c>
      <c r="V224" s="40">
        <v>27.2</v>
      </c>
      <c r="W224" s="41">
        <f t="shared" si="46"/>
        <v>0</v>
      </c>
      <c r="X224" s="49">
        <f t="shared" si="40"/>
        <v>14.112658333333332</v>
      </c>
      <c r="Y224" s="49">
        <f t="shared" si="42"/>
        <v>0</v>
      </c>
      <c r="Z224" s="40"/>
      <c r="AA224" s="40"/>
      <c r="AB224" s="54">
        <v>20.74</v>
      </c>
      <c r="AC224" s="40"/>
      <c r="AD224" s="40"/>
      <c r="AE224" s="40"/>
      <c r="AF224" s="40"/>
      <c r="AG224" s="40"/>
      <c r="AH224" s="40"/>
      <c r="AI224" s="40"/>
      <c r="AJ224" s="40"/>
      <c r="AK224" s="40"/>
      <c r="AL224" s="42">
        <v>0.16739776000000001</v>
      </c>
      <c r="AM224" s="41">
        <f t="shared" si="36"/>
        <v>0</v>
      </c>
      <c r="AN224" s="49">
        <f t="shared" si="34"/>
        <v>0.16739776000000001</v>
      </c>
      <c r="AO224" s="49">
        <f t="shared" si="37"/>
        <v>0</v>
      </c>
      <c r="AP224" s="57">
        <v>10.968</v>
      </c>
      <c r="AQ224" s="40"/>
      <c r="AR224" s="5"/>
      <c r="AS224" s="5"/>
      <c r="AT224" s="5"/>
      <c r="AU224" s="5"/>
      <c r="AV224" s="44">
        <f t="shared" si="47"/>
        <v>8.180587037137629</v>
      </c>
    </row>
    <row r="225" spans="1:48" x14ac:dyDescent="0.4">
      <c r="A225" s="5">
        <f t="shared" ref="A225:A251" si="50">A224+1</f>
        <v>1473</v>
      </c>
      <c r="B225" s="47">
        <f>0.12349*4</f>
        <v>0.49396000000000001</v>
      </c>
      <c r="C225" s="41">
        <f t="shared" si="43"/>
        <v>-3.1223032870479339</v>
      </c>
      <c r="D225" s="52">
        <v>0.68</v>
      </c>
      <c r="E225" s="41">
        <f t="shared" si="31"/>
        <v>0</v>
      </c>
      <c r="F225" s="38">
        <v>0.71918749999999998</v>
      </c>
      <c r="G225" s="41">
        <f t="shared" si="48"/>
        <v>0</v>
      </c>
      <c r="H225" s="56">
        <v>26.870246778042961</v>
      </c>
      <c r="I225" s="41">
        <f t="shared" si="45"/>
        <v>0</v>
      </c>
      <c r="J225" s="36"/>
      <c r="K225" s="36"/>
      <c r="L225" s="36">
        <v>0.16700000000000001</v>
      </c>
      <c r="M225" s="41">
        <f t="shared" si="38"/>
        <v>0</v>
      </c>
      <c r="N225" s="37">
        <v>0.11</v>
      </c>
      <c r="O225" s="41">
        <f t="shared" si="32"/>
        <v>0</v>
      </c>
      <c r="P225" s="49">
        <f t="shared" si="33"/>
        <v>0.13850000000000001</v>
      </c>
      <c r="Q225" s="49">
        <f t="shared" si="35"/>
        <v>0</v>
      </c>
      <c r="R225" s="5">
        <v>6.9</v>
      </c>
      <c r="S225" s="41">
        <f t="shared" ref="S225:S288" si="51">100*(R225/R224-1)</f>
        <v>0</v>
      </c>
      <c r="T225" s="65">
        <v>1.0253166666666667</v>
      </c>
      <c r="U225" s="41">
        <f t="shared" si="41"/>
        <v>0</v>
      </c>
      <c r="V225" s="40">
        <v>27.2</v>
      </c>
      <c r="W225" s="41">
        <f t="shared" si="46"/>
        <v>0</v>
      </c>
      <c r="X225" s="49">
        <f t="shared" si="40"/>
        <v>14.112658333333332</v>
      </c>
      <c r="Y225" s="49">
        <f t="shared" si="42"/>
        <v>0</v>
      </c>
      <c r="Z225" s="40"/>
      <c r="AA225" s="40"/>
      <c r="AB225" s="54">
        <v>20.74</v>
      </c>
      <c r="AC225" s="40"/>
      <c r="AD225" s="40"/>
      <c r="AE225" s="40"/>
      <c r="AF225" s="40"/>
      <c r="AG225" s="40"/>
      <c r="AH225" s="40"/>
      <c r="AI225" s="40"/>
      <c r="AJ225" s="40"/>
      <c r="AK225" s="40"/>
      <c r="AL225" s="42">
        <v>0.16739776000000001</v>
      </c>
      <c r="AM225" s="41">
        <f t="shared" si="36"/>
        <v>0</v>
      </c>
      <c r="AN225" s="49">
        <f t="shared" si="34"/>
        <v>0.16739776000000001</v>
      </c>
      <c r="AO225" s="49">
        <f t="shared" si="37"/>
        <v>0</v>
      </c>
      <c r="AP225" s="57">
        <v>10.968</v>
      </c>
      <c r="AQ225" s="40"/>
      <c r="AR225" s="59">
        <v>0.84</v>
      </c>
      <c r="AS225" s="59"/>
      <c r="AT225" s="5"/>
      <c r="AU225" s="5"/>
      <c r="AV225" s="44">
        <f t="shared" si="47"/>
        <v>7.5118136701251181</v>
      </c>
    </row>
    <row r="226" spans="1:48" x14ac:dyDescent="0.4">
      <c r="A226" s="5">
        <f t="shared" si="50"/>
        <v>1474</v>
      </c>
      <c r="B226" s="47">
        <f>0.11974*4</f>
        <v>0.47896</v>
      </c>
      <c r="C226" s="41">
        <f t="shared" si="43"/>
        <v>-3.0366831322374277</v>
      </c>
      <c r="D226" s="52">
        <v>0.68</v>
      </c>
      <c r="E226" s="41">
        <f t="shared" si="31"/>
        <v>0</v>
      </c>
      <c r="F226" s="38">
        <v>0.71918749999999998</v>
      </c>
      <c r="G226" s="41">
        <f t="shared" si="48"/>
        <v>0</v>
      </c>
      <c r="H226" s="56">
        <v>24.475290000000001</v>
      </c>
      <c r="I226" s="41">
        <f t="shared" si="45"/>
        <v>-8.9130434782608745</v>
      </c>
      <c r="J226" s="36"/>
      <c r="K226" s="36"/>
      <c r="L226" s="36">
        <v>0.16700000000000001</v>
      </c>
      <c r="M226" s="41">
        <f t="shared" si="38"/>
        <v>0</v>
      </c>
      <c r="N226" s="37">
        <v>0.11</v>
      </c>
      <c r="O226" s="41">
        <f t="shared" si="32"/>
        <v>0</v>
      </c>
      <c r="P226" s="49">
        <f t="shared" si="33"/>
        <v>0.13850000000000001</v>
      </c>
      <c r="Q226" s="49">
        <f t="shared" si="35"/>
        <v>0</v>
      </c>
      <c r="R226" s="5">
        <v>6.9</v>
      </c>
      <c r="S226" s="41">
        <f t="shared" si="51"/>
        <v>0</v>
      </c>
      <c r="T226" s="65">
        <v>0.8666666666666667</v>
      </c>
      <c r="U226" s="41">
        <f t="shared" si="41"/>
        <v>-15.473268421138187</v>
      </c>
      <c r="V226" s="40">
        <v>27.2</v>
      </c>
      <c r="W226" s="41">
        <f t="shared" si="46"/>
        <v>0</v>
      </c>
      <c r="X226" s="49">
        <f t="shared" si="40"/>
        <v>14.033333333333333</v>
      </c>
      <c r="Y226" s="49">
        <f t="shared" si="42"/>
        <v>-7.7366342105690933</v>
      </c>
      <c r="Z226" s="40"/>
      <c r="AA226" s="40"/>
      <c r="AB226" s="54">
        <v>20.74</v>
      </c>
      <c r="AC226" s="40"/>
      <c r="AD226" s="40"/>
      <c r="AE226" s="40"/>
      <c r="AF226" s="40"/>
      <c r="AG226" s="40"/>
      <c r="AH226" s="40"/>
      <c r="AI226" s="40"/>
      <c r="AJ226" s="40"/>
      <c r="AK226" s="40"/>
      <c r="AL226" s="42">
        <v>0.16739776000000001</v>
      </c>
      <c r="AM226" s="41">
        <f t="shared" si="36"/>
        <v>0</v>
      </c>
      <c r="AN226" s="49">
        <f t="shared" si="34"/>
        <v>0.16739776000000001</v>
      </c>
      <c r="AO226" s="49">
        <f t="shared" si="37"/>
        <v>0</v>
      </c>
      <c r="AP226" s="57">
        <v>10.968</v>
      </c>
      <c r="AQ226" s="40"/>
      <c r="AR226" s="59">
        <v>0.84</v>
      </c>
      <c r="AS226" s="59"/>
      <c r="AT226" s="5"/>
      <c r="AU226" s="5"/>
      <c r="AV226" s="44">
        <f t="shared" si="47"/>
        <v>7.2855153266666681</v>
      </c>
    </row>
    <row r="227" spans="1:48" x14ac:dyDescent="0.4">
      <c r="A227" s="5">
        <f t="shared" si="50"/>
        <v>1475</v>
      </c>
      <c r="B227" s="47">
        <f>0.11974*4</f>
        <v>0.47896</v>
      </c>
      <c r="C227" s="41">
        <f t="shared" si="43"/>
        <v>0</v>
      </c>
      <c r="D227" s="52">
        <v>0.68</v>
      </c>
      <c r="E227" s="41">
        <f t="shared" si="31"/>
        <v>0</v>
      </c>
      <c r="F227" s="38">
        <v>0.71918749999999998</v>
      </c>
      <c r="G227" s="41">
        <f t="shared" si="48"/>
        <v>0</v>
      </c>
      <c r="H227" s="56">
        <v>24.475290000000001</v>
      </c>
      <c r="I227" s="41">
        <f t="shared" si="45"/>
        <v>0</v>
      </c>
      <c r="J227" s="36"/>
      <c r="K227" s="36"/>
      <c r="L227" s="36">
        <v>0.16700000000000001</v>
      </c>
      <c r="M227" s="41">
        <f t="shared" si="38"/>
        <v>0</v>
      </c>
      <c r="N227" s="37">
        <v>0.11</v>
      </c>
      <c r="O227" s="41">
        <f t="shared" si="32"/>
        <v>0</v>
      </c>
      <c r="P227" s="49">
        <f t="shared" si="33"/>
        <v>0.13850000000000001</v>
      </c>
      <c r="Q227" s="49">
        <f t="shared" si="35"/>
        <v>0</v>
      </c>
      <c r="R227" s="5">
        <v>6.9</v>
      </c>
      <c r="S227" s="41">
        <f t="shared" si="51"/>
        <v>0</v>
      </c>
      <c r="T227" s="65">
        <v>0.8666666666666667</v>
      </c>
      <c r="U227" s="41">
        <f t="shared" si="41"/>
        <v>0</v>
      </c>
      <c r="V227" s="40">
        <v>27.2</v>
      </c>
      <c r="W227" s="41">
        <f t="shared" si="46"/>
        <v>0</v>
      </c>
      <c r="X227" s="49">
        <f t="shared" si="40"/>
        <v>14.033333333333333</v>
      </c>
      <c r="Y227" s="49">
        <f t="shared" si="42"/>
        <v>0</v>
      </c>
      <c r="Z227" s="40"/>
      <c r="AA227" s="40"/>
      <c r="AB227" s="54">
        <v>20.74</v>
      </c>
      <c r="AC227" s="40"/>
      <c r="AD227" s="40"/>
      <c r="AE227" s="40"/>
      <c r="AF227" s="40"/>
      <c r="AG227" s="40"/>
      <c r="AH227" s="40"/>
      <c r="AI227" s="40"/>
      <c r="AJ227" s="40"/>
      <c r="AK227" s="40"/>
      <c r="AL227" s="42">
        <v>0.16739776000000001</v>
      </c>
      <c r="AM227" s="41">
        <f t="shared" si="36"/>
        <v>0</v>
      </c>
      <c r="AN227" s="49">
        <f t="shared" si="34"/>
        <v>0.16739776000000001</v>
      </c>
      <c r="AO227" s="49">
        <f t="shared" si="37"/>
        <v>0</v>
      </c>
      <c r="AP227" s="57">
        <v>10.968</v>
      </c>
      <c r="AQ227" s="40"/>
      <c r="AR227" s="5"/>
      <c r="AS227" s="5"/>
      <c r="AT227" s="5"/>
      <c r="AU227" s="5"/>
      <c r="AV227" s="44">
        <f t="shared" si="47"/>
        <v>7.9300668593333343</v>
      </c>
    </row>
    <row r="228" spans="1:48" x14ac:dyDescent="0.4">
      <c r="A228" s="5">
        <f t="shared" si="50"/>
        <v>1476</v>
      </c>
      <c r="B228" s="47">
        <f t="shared" ref="B228:B242" si="52">0.12747*4</f>
        <v>0.50988</v>
      </c>
      <c r="C228" s="41">
        <f t="shared" si="43"/>
        <v>6.4556539168197702</v>
      </c>
      <c r="D228" s="52">
        <v>0.68</v>
      </c>
      <c r="E228" s="41">
        <f t="shared" si="31"/>
        <v>0</v>
      </c>
      <c r="F228" s="38">
        <v>0.71918749999999998</v>
      </c>
      <c r="G228" s="41">
        <f t="shared" si="48"/>
        <v>0</v>
      </c>
      <c r="H228" s="56">
        <v>24.293091811414396</v>
      </c>
      <c r="I228" s="41">
        <f t="shared" si="45"/>
        <v>-0.74441687344911633</v>
      </c>
      <c r="J228" s="36"/>
      <c r="K228" s="36"/>
      <c r="L228" s="36">
        <v>0.16700000000000001</v>
      </c>
      <c r="M228" s="41">
        <f t="shared" si="38"/>
        <v>0</v>
      </c>
      <c r="N228" s="37">
        <v>0.11</v>
      </c>
      <c r="O228" s="41">
        <f t="shared" si="32"/>
        <v>0</v>
      </c>
      <c r="P228" s="49">
        <f t="shared" si="33"/>
        <v>0.13850000000000001</v>
      </c>
      <c r="Q228" s="49">
        <f t="shared" si="35"/>
        <v>0</v>
      </c>
      <c r="R228" s="5">
        <v>6.9</v>
      </c>
      <c r="S228" s="41">
        <f t="shared" si="51"/>
        <v>0</v>
      </c>
      <c r="T228" s="65">
        <v>0.8666666666666667</v>
      </c>
      <c r="U228" s="41">
        <f t="shared" si="41"/>
        <v>0</v>
      </c>
      <c r="V228" s="40">
        <v>27.2</v>
      </c>
      <c r="W228" s="41">
        <f t="shared" si="46"/>
        <v>0</v>
      </c>
      <c r="X228" s="49">
        <f t="shared" si="40"/>
        <v>14.033333333333333</v>
      </c>
      <c r="Y228" s="49">
        <f t="shared" si="42"/>
        <v>0</v>
      </c>
      <c r="Z228" s="40"/>
      <c r="AA228" s="40"/>
      <c r="AB228" s="54">
        <v>20.74</v>
      </c>
      <c r="AC228" s="40"/>
      <c r="AD228" s="40"/>
      <c r="AE228" s="40"/>
      <c r="AF228" s="40"/>
      <c r="AG228" s="40"/>
      <c r="AH228" s="40"/>
      <c r="AI228" s="40"/>
      <c r="AJ228" s="40"/>
      <c r="AK228" s="40"/>
      <c r="AL228" s="42">
        <v>0.16739776000000001</v>
      </c>
      <c r="AM228" s="41">
        <f t="shared" si="36"/>
        <v>0</v>
      </c>
      <c r="AN228" s="49">
        <f t="shared" si="34"/>
        <v>0.16739776000000001</v>
      </c>
      <c r="AO228" s="49">
        <f t="shared" si="37"/>
        <v>0</v>
      </c>
      <c r="AP228" s="57">
        <v>10.968</v>
      </c>
      <c r="AQ228" s="40"/>
      <c r="AR228" s="5"/>
      <c r="AS228" s="5"/>
      <c r="AT228" s="5"/>
      <c r="AU228" s="5"/>
      <c r="AV228" s="44">
        <f t="shared" si="47"/>
        <v>7.9149390404747733</v>
      </c>
    </row>
    <row r="229" spans="1:48" x14ac:dyDescent="0.4">
      <c r="A229" s="5">
        <f t="shared" si="50"/>
        <v>1477</v>
      </c>
      <c r="B229" s="47">
        <f t="shared" si="52"/>
        <v>0.50988</v>
      </c>
      <c r="C229" s="41">
        <f t="shared" si="43"/>
        <v>0</v>
      </c>
      <c r="D229" s="52">
        <v>0.68</v>
      </c>
      <c r="E229" s="41">
        <f t="shared" si="31"/>
        <v>0</v>
      </c>
      <c r="F229" s="38">
        <v>0.71918749999999998</v>
      </c>
      <c r="G229" s="41">
        <f t="shared" si="48"/>
        <v>0</v>
      </c>
      <c r="H229" s="56">
        <v>23.995382352941178</v>
      </c>
      <c r="I229" s="41">
        <f t="shared" si="45"/>
        <v>-1.2254901960784381</v>
      </c>
      <c r="J229" s="36"/>
      <c r="K229" s="36"/>
      <c r="L229" s="36">
        <v>0.16700000000000001</v>
      </c>
      <c r="M229" s="41">
        <f t="shared" si="38"/>
        <v>0</v>
      </c>
      <c r="N229" s="37">
        <v>0.11</v>
      </c>
      <c r="O229" s="41">
        <f t="shared" si="32"/>
        <v>0</v>
      </c>
      <c r="P229" s="49">
        <f t="shared" si="33"/>
        <v>0.13850000000000001</v>
      </c>
      <c r="Q229" s="49">
        <f t="shared" si="35"/>
        <v>0</v>
      </c>
      <c r="R229" s="5">
        <v>6.9</v>
      </c>
      <c r="S229" s="41">
        <f t="shared" si="51"/>
        <v>0</v>
      </c>
      <c r="T229" s="65">
        <v>0.79101966666666668</v>
      </c>
      <c r="U229" s="41">
        <f t="shared" si="41"/>
        <v>-8.7285000000000057</v>
      </c>
      <c r="V229" s="40">
        <v>27.2</v>
      </c>
      <c r="W229" s="41">
        <f t="shared" si="46"/>
        <v>0</v>
      </c>
      <c r="X229" s="49">
        <f t="shared" si="40"/>
        <v>13.995509833333333</v>
      </c>
      <c r="Y229" s="49">
        <f t="shared" si="42"/>
        <v>-4.3642500000000028</v>
      </c>
      <c r="Z229" s="40"/>
      <c r="AA229" s="40"/>
      <c r="AB229" s="54">
        <v>20.74</v>
      </c>
      <c r="AC229" s="40"/>
      <c r="AD229" s="40"/>
      <c r="AE229" s="40"/>
      <c r="AF229" s="40"/>
      <c r="AG229" s="40"/>
      <c r="AH229" s="40"/>
      <c r="AI229" s="40"/>
      <c r="AJ229" s="40"/>
      <c r="AK229" s="40"/>
      <c r="AL229" s="42">
        <v>0.16739776000000001</v>
      </c>
      <c r="AM229" s="41">
        <f t="shared" si="36"/>
        <v>0</v>
      </c>
      <c r="AN229" s="49">
        <f t="shared" si="34"/>
        <v>0.16739776000000001</v>
      </c>
      <c r="AO229" s="49">
        <f t="shared" si="37"/>
        <v>0</v>
      </c>
      <c r="AP229" s="57">
        <v>10.968</v>
      </c>
      <c r="AQ229" s="40"/>
      <c r="AR229" s="5"/>
      <c r="AS229" s="5"/>
      <c r="AT229" s="5"/>
      <c r="AU229" s="5"/>
      <c r="AV229" s="44">
        <f t="shared" si="47"/>
        <v>7.8813857446274511</v>
      </c>
    </row>
    <row r="230" spans="1:48" x14ac:dyDescent="0.4">
      <c r="A230" s="5">
        <f t="shared" si="50"/>
        <v>1478</v>
      </c>
      <c r="B230" s="47">
        <f t="shared" si="52"/>
        <v>0.50988</v>
      </c>
      <c r="C230" s="41">
        <f t="shared" si="43"/>
        <v>0</v>
      </c>
      <c r="D230" s="52">
        <v>0.68</v>
      </c>
      <c r="E230" s="41">
        <f t="shared" ref="E230:E293" si="53">100*(D230/D229-1)</f>
        <v>0</v>
      </c>
      <c r="F230" s="38">
        <v>0.71918749999999998</v>
      </c>
      <c r="G230" s="41">
        <f t="shared" si="48"/>
        <v>0</v>
      </c>
      <c r="H230" s="56">
        <v>23.995382352941178</v>
      </c>
      <c r="I230" s="41">
        <f t="shared" si="45"/>
        <v>0</v>
      </c>
      <c r="J230" s="36"/>
      <c r="K230" s="36"/>
      <c r="L230" s="36">
        <v>0.15</v>
      </c>
      <c r="M230" s="41">
        <f t="shared" si="38"/>
        <v>-10.179640718562888</v>
      </c>
      <c r="N230" s="37">
        <v>0.11</v>
      </c>
      <c r="O230" s="41">
        <f t="shared" si="32"/>
        <v>0</v>
      </c>
      <c r="P230" s="49">
        <f t="shared" si="33"/>
        <v>0.13</v>
      </c>
      <c r="Q230" s="49">
        <f t="shared" si="35"/>
        <v>-5.0898203592814442</v>
      </c>
      <c r="R230" s="5">
        <v>6.9</v>
      </c>
      <c r="S230" s="41">
        <f t="shared" si="51"/>
        <v>0</v>
      </c>
      <c r="T230" s="65">
        <v>0.79101966666666668</v>
      </c>
      <c r="U230" s="41">
        <f t="shared" si="41"/>
        <v>0</v>
      </c>
      <c r="V230" s="40">
        <v>27.2</v>
      </c>
      <c r="W230" s="41">
        <f t="shared" si="46"/>
        <v>0</v>
      </c>
      <c r="X230" s="49">
        <f t="shared" si="40"/>
        <v>13.995509833333333</v>
      </c>
      <c r="Y230" s="49">
        <f t="shared" si="42"/>
        <v>0</v>
      </c>
      <c r="Z230" s="40"/>
      <c r="AA230" s="40"/>
      <c r="AB230" s="54">
        <v>20.74</v>
      </c>
      <c r="AC230" s="40"/>
      <c r="AD230" s="40"/>
      <c r="AE230" s="40"/>
      <c r="AF230" s="40"/>
      <c r="AG230" s="40"/>
      <c r="AH230" s="40"/>
      <c r="AI230" s="40"/>
      <c r="AJ230" s="40"/>
      <c r="AK230" s="40"/>
      <c r="AL230" s="42">
        <v>0.16739776000000001</v>
      </c>
      <c r="AM230" s="41">
        <f t="shared" si="36"/>
        <v>0</v>
      </c>
      <c r="AN230" s="49">
        <f t="shared" si="34"/>
        <v>0.16739776000000001</v>
      </c>
      <c r="AO230" s="49">
        <f t="shared" si="37"/>
        <v>0</v>
      </c>
      <c r="AP230" s="57">
        <v>10.968</v>
      </c>
      <c r="AQ230" s="40"/>
      <c r="AR230" s="5"/>
      <c r="AS230" s="5"/>
      <c r="AT230" s="5"/>
      <c r="AU230" s="5"/>
      <c r="AV230" s="44">
        <f t="shared" si="47"/>
        <v>7.8805357446274513</v>
      </c>
    </row>
    <row r="231" spans="1:48" x14ac:dyDescent="0.4">
      <c r="A231" s="5">
        <f t="shared" si="50"/>
        <v>1479</v>
      </c>
      <c r="B231" s="47">
        <f t="shared" si="52"/>
        <v>0.50988</v>
      </c>
      <c r="C231" s="41">
        <f t="shared" si="43"/>
        <v>0</v>
      </c>
      <c r="D231" s="52">
        <v>0.68</v>
      </c>
      <c r="E231" s="41">
        <f t="shared" si="53"/>
        <v>0</v>
      </c>
      <c r="F231" s="38">
        <v>0.71918749999999998</v>
      </c>
      <c r="G231" s="41">
        <f t="shared" si="48"/>
        <v>0</v>
      </c>
      <c r="H231" s="56">
        <v>23.995382352941178</v>
      </c>
      <c r="I231" s="41">
        <f t="shared" si="45"/>
        <v>0</v>
      </c>
      <c r="J231" s="36"/>
      <c r="K231" s="36"/>
      <c r="L231" s="36">
        <v>0.15</v>
      </c>
      <c r="M231" s="41">
        <f t="shared" si="38"/>
        <v>0</v>
      </c>
      <c r="N231" s="37">
        <v>0.11</v>
      </c>
      <c r="O231" s="41">
        <f t="shared" ref="O231:O294" si="54">100*(N231/N230-1)</f>
        <v>0</v>
      </c>
      <c r="P231" s="49">
        <f t="shared" ref="P231:P294" si="55">AVERAGE(J231,L231,N231)</f>
        <v>0.13</v>
      </c>
      <c r="Q231" s="49">
        <f t="shared" si="35"/>
        <v>0</v>
      </c>
      <c r="R231" s="5">
        <v>6.9</v>
      </c>
      <c r="S231" s="41">
        <f t="shared" si="51"/>
        <v>0</v>
      </c>
      <c r="T231" s="65">
        <v>0.79101966666666668</v>
      </c>
      <c r="U231" s="41">
        <f t="shared" si="41"/>
        <v>0</v>
      </c>
      <c r="V231" s="40">
        <v>27.2</v>
      </c>
      <c r="W231" s="41">
        <f t="shared" si="46"/>
        <v>0</v>
      </c>
      <c r="X231" s="49">
        <f t="shared" si="40"/>
        <v>13.995509833333333</v>
      </c>
      <c r="Y231" s="49">
        <f t="shared" si="42"/>
        <v>0</v>
      </c>
      <c r="Z231" s="40"/>
      <c r="AA231" s="40"/>
      <c r="AB231" s="54">
        <v>20.74</v>
      </c>
      <c r="AC231" s="40"/>
      <c r="AD231" s="40"/>
      <c r="AE231" s="40"/>
      <c r="AF231" s="40"/>
      <c r="AG231" s="40"/>
      <c r="AH231" s="40"/>
      <c r="AI231" s="40"/>
      <c r="AJ231" s="40"/>
      <c r="AK231" s="40"/>
      <c r="AL231" s="42">
        <v>0.16739776000000001</v>
      </c>
      <c r="AM231" s="41">
        <f t="shared" si="36"/>
        <v>0</v>
      </c>
      <c r="AN231" s="49">
        <f t="shared" ref="AN231:AN294" si="56">AVERAGE(AH231,AJ231,AL231)</f>
        <v>0.16739776000000001</v>
      </c>
      <c r="AO231" s="49">
        <f t="shared" si="37"/>
        <v>0</v>
      </c>
      <c r="AP231" s="57">
        <v>10.968</v>
      </c>
      <c r="AQ231" s="40"/>
      <c r="AR231" s="5"/>
      <c r="AS231" s="5"/>
      <c r="AT231" s="5"/>
      <c r="AU231" s="5"/>
      <c r="AV231" s="44">
        <f t="shared" si="47"/>
        <v>7.8805357446274513</v>
      </c>
    </row>
    <row r="232" spans="1:48" x14ac:dyDescent="0.4">
      <c r="A232" s="5">
        <f t="shared" si="50"/>
        <v>1480</v>
      </c>
      <c r="B232" s="47">
        <f t="shared" si="52"/>
        <v>0.50988</v>
      </c>
      <c r="C232" s="41">
        <f t="shared" si="43"/>
        <v>0</v>
      </c>
      <c r="D232" s="52">
        <v>0.68</v>
      </c>
      <c r="E232" s="41">
        <f t="shared" si="53"/>
        <v>0</v>
      </c>
      <c r="F232" s="38">
        <v>0.71918749999999998</v>
      </c>
      <c r="G232" s="41">
        <f t="shared" si="48"/>
        <v>0</v>
      </c>
      <c r="H232" s="56">
        <v>23.995382352941178</v>
      </c>
      <c r="I232" s="41">
        <f t="shared" si="45"/>
        <v>0</v>
      </c>
      <c r="J232" s="36"/>
      <c r="K232" s="36"/>
      <c r="L232" s="36">
        <v>0.15</v>
      </c>
      <c r="M232" s="41">
        <f t="shared" si="38"/>
        <v>0</v>
      </c>
      <c r="N232" s="37">
        <v>0.11</v>
      </c>
      <c r="O232" s="41">
        <f t="shared" si="54"/>
        <v>0</v>
      </c>
      <c r="P232" s="49">
        <f t="shared" si="55"/>
        <v>0.13</v>
      </c>
      <c r="Q232" s="49">
        <f t="shared" ref="Q232:Q295" si="57">AVERAGE(K232,M232,O232)</f>
        <v>0</v>
      </c>
      <c r="R232" s="5">
        <v>6.3</v>
      </c>
      <c r="S232" s="41">
        <f t="shared" si="51"/>
        <v>-8.6956521739130483</v>
      </c>
      <c r="T232" s="65">
        <v>0.73050546666666671</v>
      </c>
      <c r="U232" s="41">
        <f t="shared" si="41"/>
        <v>-7.6501511340425932</v>
      </c>
      <c r="V232" s="40">
        <v>20.8</v>
      </c>
      <c r="W232" s="41">
        <f t="shared" si="46"/>
        <v>-23.529411764705877</v>
      </c>
      <c r="X232" s="49">
        <f t="shared" si="40"/>
        <v>10.765252733333334</v>
      </c>
      <c r="Y232" s="49">
        <f t="shared" si="42"/>
        <v>-15.589781449374236</v>
      </c>
      <c r="Z232" s="40"/>
      <c r="AA232" s="40"/>
      <c r="AB232" s="54">
        <v>20.74</v>
      </c>
      <c r="AC232" s="40"/>
      <c r="AD232" s="40"/>
      <c r="AE232" s="40"/>
      <c r="AF232" s="40"/>
      <c r="AG232" s="40"/>
      <c r="AH232" s="40"/>
      <c r="AI232" s="40"/>
      <c r="AJ232" s="40"/>
      <c r="AK232" s="40"/>
      <c r="AL232" s="42">
        <v>0.16739776000000001</v>
      </c>
      <c r="AM232" s="41">
        <f t="shared" ref="AM232:AM295" si="58">100*(AL232/AL231-1)</f>
        <v>0</v>
      </c>
      <c r="AN232" s="49">
        <f t="shared" si="56"/>
        <v>0.16739776000000001</v>
      </c>
      <c r="AO232" s="49">
        <f t="shared" ref="AO232:AO295" si="59">AVERAGE(AI232,AK232,AM232)</f>
        <v>0</v>
      </c>
      <c r="AP232" s="57">
        <v>10.968</v>
      </c>
      <c r="AQ232" s="40"/>
      <c r="AR232" s="5"/>
      <c r="AS232" s="5"/>
      <c r="AT232" s="5"/>
      <c r="AU232" s="5"/>
      <c r="AV232" s="44">
        <f t="shared" si="47"/>
        <v>7.4975100346274512</v>
      </c>
    </row>
    <row r="233" spans="1:48" x14ac:dyDescent="0.4">
      <c r="A233" s="5">
        <f t="shared" si="50"/>
        <v>1481</v>
      </c>
      <c r="B233" s="47">
        <f t="shared" si="52"/>
        <v>0.50988</v>
      </c>
      <c r="C233" s="41">
        <f t="shared" si="43"/>
        <v>0</v>
      </c>
      <c r="D233" s="52">
        <v>0.68</v>
      </c>
      <c r="E233" s="41">
        <f t="shared" si="53"/>
        <v>0</v>
      </c>
      <c r="F233" s="38">
        <v>0.71918749999999998</v>
      </c>
      <c r="G233" s="41">
        <f t="shared" si="48"/>
        <v>0</v>
      </c>
      <c r="H233" s="56">
        <v>23.995382352941178</v>
      </c>
      <c r="I233" s="41">
        <f t="shared" si="45"/>
        <v>0</v>
      </c>
      <c r="J233" s="36"/>
      <c r="K233" s="36"/>
      <c r="L233" s="36">
        <v>0.15</v>
      </c>
      <c r="M233" s="41">
        <f t="shared" si="38"/>
        <v>0</v>
      </c>
      <c r="N233" s="37">
        <v>0.11</v>
      </c>
      <c r="O233" s="41">
        <f t="shared" si="54"/>
        <v>0</v>
      </c>
      <c r="P233" s="49">
        <f t="shared" si="55"/>
        <v>0.13</v>
      </c>
      <c r="Q233" s="49">
        <f t="shared" si="57"/>
        <v>0</v>
      </c>
      <c r="R233" s="5">
        <v>6.3</v>
      </c>
      <c r="S233" s="41">
        <f t="shared" si="51"/>
        <v>0</v>
      </c>
      <c r="T233" s="65">
        <v>0.73050546666666671</v>
      </c>
      <c r="U233" s="41">
        <f t="shared" si="41"/>
        <v>0</v>
      </c>
      <c r="V233" s="40">
        <v>20.8</v>
      </c>
      <c r="W233" s="41">
        <f t="shared" si="46"/>
        <v>0</v>
      </c>
      <c r="X233" s="49">
        <f t="shared" si="40"/>
        <v>10.765252733333334</v>
      </c>
      <c r="Y233" s="49">
        <f t="shared" si="42"/>
        <v>0</v>
      </c>
      <c r="Z233" s="40"/>
      <c r="AA233" s="40"/>
      <c r="AB233" s="54">
        <v>20.74</v>
      </c>
      <c r="AC233" s="40"/>
      <c r="AD233" s="40"/>
      <c r="AE233" s="40"/>
      <c r="AF233" s="40"/>
      <c r="AG233" s="40"/>
      <c r="AH233" s="40"/>
      <c r="AI233" s="40"/>
      <c r="AJ233" s="40"/>
      <c r="AK233" s="40"/>
      <c r="AL233" s="42">
        <v>0.16739776000000001</v>
      </c>
      <c r="AM233" s="41">
        <f t="shared" si="58"/>
        <v>0</v>
      </c>
      <c r="AN233" s="49">
        <f t="shared" si="56"/>
        <v>0.16739776000000001</v>
      </c>
      <c r="AO233" s="49">
        <f t="shared" si="59"/>
        <v>0</v>
      </c>
      <c r="AP233" s="57">
        <v>10.968</v>
      </c>
      <c r="AQ233" s="40"/>
      <c r="AR233" s="5"/>
      <c r="AS233" s="5"/>
      <c r="AT233" s="5"/>
      <c r="AU233" s="5"/>
      <c r="AV233" s="44">
        <f t="shared" si="47"/>
        <v>7.4975100346274512</v>
      </c>
    </row>
    <row r="234" spans="1:48" x14ac:dyDescent="0.4">
      <c r="A234" s="5">
        <f t="shared" si="50"/>
        <v>1482</v>
      </c>
      <c r="B234" s="47">
        <f t="shared" si="52"/>
        <v>0.50988</v>
      </c>
      <c r="C234" s="41">
        <f t="shared" si="43"/>
        <v>0</v>
      </c>
      <c r="D234" s="52">
        <v>0.52</v>
      </c>
      <c r="E234" s="41">
        <f t="shared" si="53"/>
        <v>-23.529411764705888</v>
      </c>
      <c r="F234" s="38">
        <v>0.71918749999999998</v>
      </c>
      <c r="G234" s="41">
        <f t="shared" si="48"/>
        <v>0</v>
      </c>
      <c r="H234" s="56">
        <v>23.995382352941178</v>
      </c>
      <c r="I234" s="41">
        <f t="shared" si="45"/>
        <v>0</v>
      </c>
      <c r="J234" s="36"/>
      <c r="K234" s="36"/>
      <c r="L234" s="36">
        <v>0.15</v>
      </c>
      <c r="M234" s="41">
        <f t="shared" ref="M234:M297" si="60">100*(L234/L233-1)</f>
        <v>0</v>
      </c>
      <c r="N234" s="37">
        <v>0.11</v>
      </c>
      <c r="O234" s="41">
        <f t="shared" si="54"/>
        <v>0</v>
      </c>
      <c r="P234" s="49">
        <f t="shared" si="55"/>
        <v>0.13</v>
      </c>
      <c r="Q234" s="49">
        <f t="shared" si="57"/>
        <v>0</v>
      </c>
      <c r="R234" s="5">
        <v>6.3</v>
      </c>
      <c r="S234" s="41">
        <f t="shared" si="51"/>
        <v>0</v>
      </c>
      <c r="T234" s="65">
        <v>0.73050546666666671</v>
      </c>
      <c r="U234" s="41">
        <f t="shared" si="41"/>
        <v>0</v>
      </c>
      <c r="V234" s="40">
        <v>20.8</v>
      </c>
      <c r="W234" s="41">
        <f t="shared" si="46"/>
        <v>0</v>
      </c>
      <c r="X234" s="49">
        <f t="shared" si="40"/>
        <v>10.765252733333334</v>
      </c>
      <c r="Y234" s="49">
        <f t="shared" si="42"/>
        <v>0</v>
      </c>
      <c r="Z234" s="40"/>
      <c r="AA234" s="40"/>
      <c r="AB234" s="54">
        <v>20.74</v>
      </c>
      <c r="AC234" s="40"/>
      <c r="AD234" s="40"/>
      <c r="AE234" s="40"/>
      <c r="AF234" s="40"/>
      <c r="AG234" s="40"/>
      <c r="AH234" s="40"/>
      <c r="AI234" s="40"/>
      <c r="AJ234" s="40"/>
      <c r="AK234" s="40"/>
      <c r="AL234" s="42">
        <v>0.16739776000000001</v>
      </c>
      <c r="AM234" s="41">
        <f t="shared" si="58"/>
        <v>0</v>
      </c>
      <c r="AN234" s="49">
        <f t="shared" si="56"/>
        <v>0.16739776000000001</v>
      </c>
      <c r="AO234" s="49">
        <f t="shared" si="59"/>
        <v>0</v>
      </c>
      <c r="AP234" s="57">
        <v>10.968</v>
      </c>
      <c r="AQ234" s="40"/>
      <c r="AR234" s="5"/>
      <c r="AS234" s="5"/>
      <c r="AT234" s="5"/>
      <c r="AU234" s="5"/>
      <c r="AV234" s="44">
        <f t="shared" si="47"/>
        <v>7.4815100346274503</v>
      </c>
    </row>
    <row r="235" spans="1:48" x14ac:dyDescent="0.4">
      <c r="A235" s="5">
        <f t="shared" si="50"/>
        <v>1483</v>
      </c>
      <c r="B235" s="47">
        <f t="shared" si="52"/>
        <v>0.50988</v>
      </c>
      <c r="C235" s="41">
        <f t="shared" si="43"/>
        <v>0</v>
      </c>
      <c r="D235" s="52">
        <v>0.52</v>
      </c>
      <c r="E235" s="41">
        <f t="shared" si="53"/>
        <v>0</v>
      </c>
      <c r="F235" s="38">
        <v>0.71918749999999998</v>
      </c>
      <c r="G235" s="41">
        <f t="shared" si="48"/>
        <v>0</v>
      </c>
      <c r="H235" s="56">
        <v>23.995382352941178</v>
      </c>
      <c r="I235" s="41">
        <f t="shared" si="45"/>
        <v>0</v>
      </c>
      <c r="J235" s="36"/>
      <c r="K235" s="36"/>
      <c r="L235" s="36">
        <v>0.15</v>
      </c>
      <c r="M235" s="41">
        <f t="shared" si="60"/>
        <v>0</v>
      </c>
      <c r="N235" s="37">
        <v>0.11</v>
      </c>
      <c r="O235" s="41">
        <f t="shared" si="54"/>
        <v>0</v>
      </c>
      <c r="P235" s="49">
        <f t="shared" si="55"/>
        <v>0.13</v>
      </c>
      <c r="Q235" s="49">
        <f t="shared" si="57"/>
        <v>0</v>
      </c>
      <c r="R235" s="5">
        <v>6.3</v>
      </c>
      <c r="S235" s="41">
        <f t="shared" si="51"/>
        <v>0</v>
      </c>
      <c r="T235" s="65">
        <v>0.73050546666666671</v>
      </c>
      <c r="U235" s="41">
        <f t="shared" si="41"/>
        <v>0</v>
      </c>
      <c r="V235" s="40">
        <v>20.8</v>
      </c>
      <c r="W235" s="41">
        <f t="shared" si="46"/>
        <v>0</v>
      </c>
      <c r="X235" s="49">
        <f t="shared" si="40"/>
        <v>10.765252733333334</v>
      </c>
      <c r="Y235" s="49">
        <f t="shared" si="42"/>
        <v>0</v>
      </c>
      <c r="Z235" s="40"/>
      <c r="AA235" s="40"/>
      <c r="AB235" s="54">
        <v>20.74</v>
      </c>
      <c r="AC235" s="40"/>
      <c r="AD235" s="40"/>
      <c r="AE235" s="40"/>
      <c r="AF235" s="40"/>
      <c r="AG235" s="40"/>
      <c r="AH235" s="40"/>
      <c r="AI235" s="40"/>
      <c r="AJ235" s="40"/>
      <c r="AK235" s="40"/>
      <c r="AL235" s="42">
        <v>0.16739776000000001</v>
      </c>
      <c r="AM235" s="41">
        <f t="shared" si="58"/>
        <v>0</v>
      </c>
      <c r="AN235" s="49">
        <f t="shared" si="56"/>
        <v>0.16739776000000001</v>
      </c>
      <c r="AO235" s="49">
        <f t="shared" si="59"/>
        <v>0</v>
      </c>
      <c r="AP235" s="57">
        <v>10.968</v>
      </c>
      <c r="AQ235" s="40"/>
      <c r="AR235" s="5"/>
      <c r="AS235" s="5"/>
      <c r="AT235" s="5"/>
      <c r="AU235" s="5"/>
      <c r="AV235" s="44">
        <f t="shared" si="47"/>
        <v>7.4815100346274503</v>
      </c>
    </row>
    <row r="236" spans="1:48" x14ac:dyDescent="0.4">
      <c r="A236" s="5">
        <f t="shared" si="50"/>
        <v>1484</v>
      </c>
      <c r="B236" s="47">
        <f t="shared" si="52"/>
        <v>0.50988</v>
      </c>
      <c r="C236" s="41">
        <f t="shared" si="43"/>
        <v>0</v>
      </c>
      <c r="D236" s="52">
        <v>0.52</v>
      </c>
      <c r="E236" s="41">
        <f t="shared" si="53"/>
        <v>0</v>
      </c>
      <c r="F236" s="38">
        <v>0.71918749999999998</v>
      </c>
      <c r="G236" s="41">
        <f t="shared" si="48"/>
        <v>0</v>
      </c>
      <c r="H236" s="56">
        <v>23.995382352941178</v>
      </c>
      <c r="I236" s="41">
        <f t="shared" si="45"/>
        <v>0</v>
      </c>
      <c r="J236" s="36"/>
      <c r="K236" s="36"/>
      <c r="L236" s="36">
        <v>0.15</v>
      </c>
      <c r="M236" s="41">
        <f t="shared" si="60"/>
        <v>0</v>
      </c>
      <c r="N236" s="37">
        <v>0.11</v>
      </c>
      <c r="O236" s="41">
        <f t="shared" si="54"/>
        <v>0</v>
      </c>
      <c r="P236" s="49">
        <f t="shared" si="55"/>
        <v>0.13</v>
      </c>
      <c r="Q236" s="49">
        <f t="shared" si="57"/>
        <v>0</v>
      </c>
      <c r="R236" s="5">
        <v>6.3</v>
      </c>
      <c r="S236" s="41">
        <f t="shared" si="51"/>
        <v>0</v>
      </c>
      <c r="T236" s="65">
        <v>0.73050546666666671</v>
      </c>
      <c r="U236" s="41">
        <f t="shared" si="41"/>
        <v>0</v>
      </c>
      <c r="V236" s="40">
        <v>18.8</v>
      </c>
      <c r="W236" s="41">
        <f t="shared" si="46"/>
        <v>-9.615384615384615</v>
      </c>
      <c r="X236" s="49">
        <f t="shared" si="40"/>
        <v>9.7652527333333339</v>
      </c>
      <c r="Y236" s="49">
        <f t="shared" si="42"/>
        <v>-4.8076923076923075</v>
      </c>
      <c r="Z236" s="40"/>
      <c r="AA236" s="40"/>
      <c r="AB236" s="54">
        <v>20.74</v>
      </c>
      <c r="AC236" s="40"/>
      <c r="AD236" s="40"/>
      <c r="AE236" s="40"/>
      <c r="AF236" s="40"/>
      <c r="AG236" s="40"/>
      <c r="AH236" s="40"/>
      <c r="AI236" s="40"/>
      <c r="AJ236" s="40"/>
      <c r="AK236" s="40"/>
      <c r="AL236" s="42">
        <v>0.16739776000000001</v>
      </c>
      <c r="AM236" s="41">
        <f t="shared" si="58"/>
        <v>0</v>
      </c>
      <c r="AN236" s="49">
        <f t="shared" si="56"/>
        <v>0.16739776000000001</v>
      </c>
      <c r="AO236" s="49">
        <f t="shared" si="59"/>
        <v>0</v>
      </c>
      <c r="AP236" s="57">
        <v>10.968</v>
      </c>
      <c r="AQ236" s="40"/>
      <c r="AR236" s="5"/>
      <c r="AS236" s="5"/>
      <c r="AT236" s="5"/>
      <c r="AU236" s="5"/>
      <c r="AV236" s="44">
        <f t="shared" si="47"/>
        <v>7.3815100346274507</v>
      </c>
    </row>
    <row r="237" spans="1:48" x14ac:dyDescent="0.4">
      <c r="A237" s="5">
        <f t="shared" si="50"/>
        <v>1485</v>
      </c>
      <c r="B237" s="47">
        <f t="shared" si="52"/>
        <v>0.50988</v>
      </c>
      <c r="C237" s="41">
        <f t="shared" si="43"/>
        <v>0</v>
      </c>
      <c r="D237" s="52">
        <v>0.52</v>
      </c>
      <c r="E237" s="41">
        <f t="shared" si="53"/>
        <v>0</v>
      </c>
      <c r="F237" s="38">
        <v>0.71918749999999998</v>
      </c>
      <c r="G237" s="41">
        <f t="shared" si="48"/>
        <v>0</v>
      </c>
      <c r="H237" s="56">
        <v>23.995382352941178</v>
      </c>
      <c r="I237" s="41">
        <f t="shared" si="45"/>
        <v>0</v>
      </c>
      <c r="J237" s="36"/>
      <c r="K237" s="36"/>
      <c r="L237" s="36">
        <v>0.15</v>
      </c>
      <c r="M237" s="41">
        <f t="shared" si="60"/>
        <v>0</v>
      </c>
      <c r="N237" s="37">
        <v>0.11</v>
      </c>
      <c r="O237" s="41">
        <f t="shared" si="54"/>
        <v>0</v>
      </c>
      <c r="P237" s="49">
        <f t="shared" si="55"/>
        <v>0.13</v>
      </c>
      <c r="Q237" s="49">
        <f t="shared" si="57"/>
        <v>0</v>
      </c>
      <c r="R237" s="5">
        <v>6.3</v>
      </c>
      <c r="S237" s="41">
        <f t="shared" si="51"/>
        <v>0</v>
      </c>
      <c r="T237" s="65">
        <v>0.56695366666666669</v>
      </c>
      <c r="U237" s="41">
        <f t="shared" si="41"/>
        <v>-22.388853672279161</v>
      </c>
      <c r="V237" s="40">
        <v>24</v>
      </c>
      <c r="W237" s="41">
        <f t="shared" si="46"/>
        <v>27.65957446808509</v>
      </c>
      <c r="X237" s="49">
        <f t="shared" si="40"/>
        <v>12.283476833333333</v>
      </c>
      <c r="Y237" s="49">
        <f t="shared" si="42"/>
        <v>2.6353603979029643</v>
      </c>
      <c r="Z237" s="40"/>
      <c r="AA237" s="40"/>
      <c r="AB237" s="54">
        <v>20.74</v>
      </c>
      <c r="AC237" s="40"/>
      <c r="AD237" s="40"/>
      <c r="AE237" s="40"/>
      <c r="AF237" s="40"/>
      <c r="AG237" s="40"/>
      <c r="AH237" s="40"/>
      <c r="AI237" s="40"/>
      <c r="AJ237" s="40"/>
      <c r="AK237" s="40"/>
      <c r="AL237" s="42">
        <v>0.16739776000000001</v>
      </c>
      <c r="AM237" s="41">
        <f t="shared" si="58"/>
        <v>0</v>
      </c>
      <c r="AN237" s="49">
        <f t="shared" si="56"/>
        <v>0.16739776000000001</v>
      </c>
      <c r="AO237" s="49">
        <f t="shared" si="59"/>
        <v>0</v>
      </c>
      <c r="AP237" s="57">
        <v>10.968</v>
      </c>
      <c r="AQ237" s="40"/>
      <c r="AR237" s="5"/>
      <c r="AS237" s="5"/>
      <c r="AT237" s="5"/>
      <c r="AU237" s="5"/>
      <c r="AV237" s="44">
        <f t="shared" si="47"/>
        <v>7.6333324446274506</v>
      </c>
    </row>
    <row r="238" spans="1:48" x14ac:dyDescent="0.4">
      <c r="A238" s="5">
        <f t="shared" si="50"/>
        <v>1486</v>
      </c>
      <c r="B238" s="47">
        <f t="shared" si="52"/>
        <v>0.50988</v>
      </c>
      <c r="C238" s="41">
        <f t="shared" si="43"/>
        <v>0</v>
      </c>
      <c r="D238" s="52">
        <v>0.47</v>
      </c>
      <c r="E238" s="41">
        <f t="shared" si="53"/>
        <v>-9.6153846153846256</v>
      </c>
      <c r="F238" s="38">
        <v>0.71918749999999998</v>
      </c>
      <c r="G238" s="41">
        <f t="shared" si="48"/>
        <v>0</v>
      </c>
      <c r="H238" s="56">
        <v>24.293091811414396</v>
      </c>
      <c r="I238" s="41">
        <f t="shared" si="45"/>
        <v>1.2406947890818865</v>
      </c>
      <c r="J238" s="36"/>
      <c r="K238" s="36"/>
      <c r="L238" s="36">
        <v>0.15</v>
      </c>
      <c r="M238" s="41">
        <f t="shared" si="60"/>
        <v>0</v>
      </c>
      <c r="N238" s="37">
        <v>0.11</v>
      </c>
      <c r="O238" s="41">
        <f t="shared" si="54"/>
        <v>0</v>
      </c>
      <c r="P238" s="49">
        <f t="shared" si="55"/>
        <v>0.13</v>
      </c>
      <c r="Q238" s="49">
        <f t="shared" si="57"/>
        <v>0</v>
      </c>
      <c r="R238" s="5">
        <v>6.3</v>
      </c>
      <c r="S238" s="41">
        <f t="shared" si="51"/>
        <v>0</v>
      </c>
      <c r="T238" s="65">
        <v>0.68354440000000005</v>
      </c>
      <c r="U238" s="41">
        <f t="shared" si="41"/>
        <v>20.564420020213305</v>
      </c>
      <c r="V238" s="40">
        <v>18.8</v>
      </c>
      <c r="W238" s="41">
        <f t="shared" si="46"/>
        <v>-21.666666666666668</v>
      </c>
      <c r="X238" s="49">
        <f t="shared" si="40"/>
        <v>9.7417721999999998</v>
      </c>
      <c r="Y238" s="49">
        <f t="shared" si="42"/>
        <v>-0.55112332322668145</v>
      </c>
      <c r="Z238" s="40"/>
      <c r="AA238" s="40"/>
      <c r="AB238" s="54">
        <v>20.74</v>
      </c>
      <c r="AC238" s="40"/>
      <c r="AD238" s="40"/>
      <c r="AE238" s="40"/>
      <c r="AF238" s="40"/>
      <c r="AG238" s="40"/>
      <c r="AH238" s="40"/>
      <c r="AI238" s="40"/>
      <c r="AJ238" s="40"/>
      <c r="AK238" s="40"/>
      <c r="AL238" s="42">
        <v>0.16739776000000001</v>
      </c>
      <c r="AM238" s="41">
        <f t="shared" si="58"/>
        <v>0</v>
      </c>
      <c r="AN238" s="49">
        <f t="shared" si="56"/>
        <v>0.16739776000000001</v>
      </c>
      <c r="AO238" s="49">
        <f t="shared" si="59"/>
        <v>0</v>
      </c>
      <c r="AP238" s="57">
        <v>10.968</v>
      </c>
      <c r="AQ238" s="40"/>
      <c r="AR238" s="5"/>
      <c r="AS238" s="5"/>
      <c r="AT238" s="5"/>
      <c r="AU238" s="5"/>
      <c r="AV238" s="44">
        <f t="shared" si="47"/>
        <v>7.4039329271414402</v>
      </c>
    </row>
    <row r="239" spans="1:48" x14ac:dyDescent="0.4">
      <c r="A239" s="5">
        <f t="shared" si="50"/>
        <v>1487</v>
      </c>
      <c r="B239" s="47">
        <f t="shared" si="52"/>
        <v>0.50988</v>
      </c>
      <c r="C239" s="41">
        <f t="shared" si="43"/>
        <v>0</v>
      </c>
      <c r="D239" s="52">
        <v>0.6</v>
      </c>
      <c r="E239" s="41">
        <f t="shared" si="53"/>
        <v>27.659574468085111</v>
      </c>
      <c r="F239" s="38">
        <v>0.71918749999999998</v>
      </c>
      <c r="G239" s="41">
        <f t="shared" si="48"/>
        <v>0</v>
      </c>
      <c r="H239" s="56">
        <v>24.293091811414396</v>
      </c>
      <c r="I239" s="41">
        <f t="shared" si="45"/>
        <v>0</v>
      </c>
      <c r="J239" s="36"/>
      <c r="K239" s="36"/>
      <c r="L239" s="36">
        <v>0.15</v>
      </c>
      <c r="M239" s="41">
        <f t="shared" si="60"/>
        <v>0</v>
      </c>
      <c r="N239" s="37">
        <v>0.11</v>
      </c>
      <c r="O239" s="41">
        <f t="shared" si="54"/>
        <v>0</v>
      </c>
      <c r="P239" s="49">
        <f t="shared" si="55"/>
        <v>0.13</v>
      </c>
      <c r="Q239" s="49">
        <f t="shared" si="57"/>
        <v>0</v>
      </c>
      <c r="R239" s="5">
        <v>6.3</v>
      </c>
      <c r="S239" s="41">
        <f t="shared" si="51"/>
        <v>0</v>
      </c>
      <c r="T239" s="65">
        <v>0.56124326666666668</v>
      </c>
      <c r="U239" s="41">
        <f t="shared" si="41"/>
        <v>-17.892200321344653</v>
      </c>
      <c r="V239" s="40">
        <v>18.8</v>
      </c>
      <c r="W239" s="41">
        <f t="shared" si="46"/>
        <v>0</v>
      </c>
      <c r="X239" s="49">
        <f t="shared" si="40"/>
        <v>9.6806216333333346</v>
      </c>
      <c r="Y239" s="49">
        <f t="shared" si="42"/>
        <v>-8.9461001606723265</v>
      </c>
      <c r="Z239" s="40"/>
      <c r="AA239" s="40"/>
      <c r="AB239" s="54">
        <v>20.74</v>
      </c>
      <c r="AC239" s="40"/>
      <c r="AD239" s="40"/>
      <c r="AE239" s="40"/>
      <c r="AF239" s="40"/>
      <c r="AG239" s="40"/>
      <c r="AH239" s="40"/>
      <c r="AI239" s="40"/>
      <c r="AJ239" s="40"/>
      <c r="AK239" s="40"/>
      <c r="AL239" s="42">
        <v>0.16739776000000001</v>
      </c>
      <c r="AM239" s="41">
        <f t="shared" si="58"/>
        <v>0</v>
      </c>
      <c r="AN239" s="49">
        <f t="shared" si="56"/>
        <v>0.16739776000000001</v>
      </c>
      <c r="AO239" s="49">
        <f t="shared" si="59"/>
        <v>0</v>
      </c>
      <c r="AP239" s="57">
        <v>10.968</v>
      </c>
      <c r="AQ239" s="40"/>
      <c r="AR239" s="5"/>
      <c r="AS239" s="5"/>
      <c r="AT239" s="5"/>
      <c r="AU239" s="5"/>
      <c r="AV239" s="44">
        <f t="shared" si="47"/>
        <v>7.4108178704747729</v>
      </c>
    </row>
    <row r="240" spans="1:48" x14ac:dyDescent="0.4">
      <c r="A240" s="5">
        <f t="shared" si="50"/>
        <v>1488</v>
      </c>
      <c r="B240" s="47">
        <f t="shared" si="52"/>
        <v>0.50988</v>
      </c>
      <c r="C240" s="41">
        <f t="shared" si="43"/>
        <v>0</v>
      </c>
      <c r="D240" s="52">
        <v>0.47</v>
      </c>
      <c r="E240" s="41">
        <f t="shared" si="53"/>
        <v>-21.666666666666668</v>
      </c>
      <c r="F240" s="38">
        <v>0.71918749999999998</v>
      </c>
      <c r="G240" s="41">
        <f t="shared" si="48"/>
        <v>0</v>
      </c>
      <c r="H240" s="56">
        <v>22.662305555555555</v>
      </c>
      <c r="I240" s="41">
        <f t="shared" si="45"/>
        <v>-6.7129629629629761</v>
      </c>
      <c r="J240" s="36"/>
      <c r="K240" s="36"/>
      <c r="L240" s="36">
        <v>0.15</v>
      </c>
      <c r="M240" s="41">
        <f t="shared" si="60"/>
        <v>0</v>
      </c>
      <c r="N240" s="37">
        <v>0.11</v>
      </c>
      <c r="O240" s="41">
        <f t="shared" si="54"/>
        <v>0</v>
      </c>
      <c r="P240" s="49">
        <f t="shared" si="55"/>
        <v>0.13</v>
      </c>
      <c r="Q240" s="49">
        <f t="shared" si="57"/>
        <v>0</v>
      </c>
      <c r="R240" s="5">
        <v>6.3</v>
      </c>
      <c r="S240" s="41">
        <f t="shared" si="51"/>
        <v>0</v>
      </c>
      <c r="T240" s="65">
        <v>0.41548773333333333</v>
      </c>
      <c r="U240" s="41">
        <f t="shared" si="41"/>
        <v>-25.970117057974505</v>
      </c>
      <c r="V240" s="40">
        <v>16</v>
      </c>
      <c r="W240" s="41">
        <f t="shared" si="46"/>
        <v>-14.893617021276595</v>
      </c>
      <c r="X240" s="49">
        <f t="shared" si="40"/>
        <v>8.2077438666666662</v>
      </c>
      <c r="Y240" s="49">
        <f t="shared" si="42"/>
        <v>-20.431867039625551</v>
      </c>
      <c r="Z240" s="40"/>
      <c r="AA240" s="40"/>
      <c r="AB240" s="54">
        <v>20.74</v>
      </c>
      <c r="AC240" s="40"/>
      <c r="AD240" s="40"/>
      <c r="AE240" s="40"/>
      <c r="AF240" s="40"/>
      <c r="AG240" s="40"/>
      <c r="AH240" s="40"/>
      <c r="AI240" s="40"/>
      <c r="AJ240" s="40"/>
      <c r="AK240" s="40"/>
      <c r="AL240" s="42">
        <v>0.16739776000000001</v>
      </c>
      <c r="AM240" s="41">
        <f t="shared" si="58"/>
        <v>0</v>
      </c>
      <c r="AN240" s="49">
        <f t="shared" si="56"/>
        <v>0.16739776000000001</v>
      </c>
      <c r="AO240" s="49">
        <f t="shared" si="59"/>
        <v>0</v>
      </c>
      <c r="AP240" s="57">
        <v>10.968</v>
      </c>
      <c r="AQ240" s="40"/>
      <c r="AR240" s="5"/>
      <c r="AS240" s="5"/>
      <c r="AT240" s="5"/>
      <c r="AU240" s="5"/>
      <c r="AV240" s="44">
        <f t="shared" si="47"/>
        <v>7.0874514682222225</v>
      </c>
    </row>
    <row r="241" spans="1:48" x14ac:dyDescent="0.4">
      <c r="A241" s="5">
        <f t="shared" si="50"/>
        <v>1489</v>
      </c>
      <c r="B241" s="47">
        <f t="shared" si="52"/>
        <v>0.50988</v>
      </c>
      <c r="C241" s="41">
        <f t="shared" si="43"/>
        <v>0</v>
      </c>
      <c r="D241" s="52">
        <v>0.47</v>
      </c>
      <c r="E241" s="41">
        <f t="shared" si="53"/>
        <v>0</v>
      </c>
      <c r="F241" s="38">
        <v>0.71918749999999998</v>
      </c>
      <c r="G241" s="41">
        <f t="shared" si="48"/>
        <v>0</v>
      </c>
      <c r="H241" s="56">
        <v>22.662305555555555</v>
      </c>
      <c r="I241" s="41">
        <f t="shared" si="45"/>
        <v>0</v>
      </c>
      <c r="J241" s="36"/>
      <c r="K241" s="36"/>
      <c r="L241" s="36">
        <v>0.15</v>
      </c>
      <c r="M241" s="41">
        <f t="shared" si="60"/>
        <v>0</v>
      </c>
      <c r="N241" s="37">
        <v>0.11</v>
      </c>
      <c r="O241" s="41">
        <f t="shared" si="54"/>
        <v>0</v>
      </c>
      <c r="P241" s="49">
        <f t="shared" si="55"/>
        <v>0.13</v>
      </c>
      <c r="Q241" s="49">
        <f t="shared" si="57"/>
        <v>0</v>
      </c>
      <c r="R241" s="5">
        <v>6.3</v>
      </c>
      <c r="S241" s="41">
        <f t="shared" si="51"/>
        <v>0</v>
      </c>
      <c r="T241" s="65">
        <v>0.99776549999999997</v>
      </c>
      <c r="U241" s="41">
        <f t="shared" si="41"/>
        <v>140.14319074963467</v>
      </c>
      <c r="V241" s="40">
        <v>16</v>
      </c>
      <c r="W241" s="41">
        <f t="shared" si="46"/>
        <v>0</v>
      </c>
      <c r="X241" s="49">
        <f t="shared" si="40"/>
        <v>8.4988827499999999</v>
      </c>
      <c r="Y241" s="49">
        <f t="shared" si="42"/>
        <v>70.071595374817335</v>
      </c>
      <c r="Z241" s="40"/>
      <c r="AA241" s="40"/>
      <c r="AB241" s="54">
        <v>20.74</v>
      </c>
      <c r="AC241" s="40"/>
      <c r="AD241" s="40"/>
      <c r="AE241" s="40"/>
      <c r="AF241" s="40"/>
      <c r="AG241" s="40"/>
      <c r="AH241" s="40"/>
      <c r="AI241" s="40"/>
      <c r="AJ241" s="40"/>
      <c r="AK241" s="40"/>
      <c r="AL241" s="42">
        <v>0.16739776000000001</v>
      </c>
      <c r="AM241" s="41">
        <f t="shared" si="58"/>
        <v>0</v>
      </c>
      <c r="AN241" s="49">
        <f t="shared" si="56"/>
        <v>0.16739776000000001</v>
      </c>
      <c r="AO241" s="49">
        <f t="shared" si="59"/>
        <v>0</v>
      </c>
      <c r="AP241" s="57">
        <v>10.968</v>
      </c>
      <c r="AQ241" s="40"/>
      <c r="AR241" s="58">
        <v>0.67500000000000004</v>
      </c>
      <c r="AS241" s="58"/>
      <c r="AT241" s="5"/>
      <c r="AU241" s="5"/>
      <c r="AV241" s="44">
        <f t="shared" si="47"/>
        <v>6.5309685059595957</v>
      </c>
    </row>
    <row r="242" spans="1:48" x14ac:dyDescent="0.4">
      <c r="A242" s="5">
        <f t="shared" si="50"/>
        <v>1490</v>
      </c>
      <c r="B242" s="47">
        <f t="shared" si="52"/>
        <v>0.50988</v>
      </c>
      <c r="C242" s="41">
        <f t="shared" si="43"/>
        <v>0</v>
      </c>
      <c r="D242" s="52">
        <v>0.4</v>
      </c>
      <c r="E242" s="41">
        <f t="shared" si="53"/>
        <v>-14.893617021276583</v>
      </c>
      <c r="F242" s="38">
        <v>0.71918749999999998</v>
      </c>
      <c r="G242" s="41">
        <f t="shared" si="48"/>
        <v>0</v>
      </c>
      <c r="H242" s="56">
        <v>22.662305555555555</v>
      </c>
      <c r="I242" s="41">
        <f t="shared" si="45"/>
        <v>0</v>
      </c>
      <c r="J242" s="36"/>
      <c r="K242" s="36"/>
      <c r="L242" s="36">
        <v>0.15</v>
      </c>
      <c r="M242" s="41">
        <f t="shared" si="60"/>
        <v>0</v>
      </c>
      <c r="N242" s="37">
        <v>0.11</v>
      </c>
      <c r="O242" s="41">
        <f t="shared" si="54"/>
        <v>0</v>
      </c>
      <c r="P242" s="49">
        <f t="shared" si="55"/>
        <v>0.13</v>
      </c>
      <c r="Q242" s="49">
        <f t="shared" si="57"/>
        <v>0</v>
      </c>
      <c r="R242" s="5">
        <v>5.9</v>
      </c>
      <c r="S242" s="41">
        <f t="shared" si="51"/>
        <v>-6.3492063492063373</v>
      </c>
      <c r="T242" s="65">
        <v>0.99776549999999997</v>
      </c>
      <c r="U242" s="41">
        <f t="shared" si="41"/>
        <v>0</v>
      </c>
      <c r="V242" s="40">
        <v>28.8</v>
      </c>
      <c r="W242" s="41">
        <f t="shared" si="46"/>
        <v>80</v>
      </c>
      <c r="X242" s="49">
        <f t="shared" si="40"/>
        <v>14.89888275</v>
      </c>
      <c r="Y242" s="49">
        <f t="shared" si="42"/>
        <v>40</v>
      </c>
      <c r="Z242" s="40"/>
      <c r="AA242" s="40"/>
      <c r="AB242" s="54">
        <v>20.74</v>
      </c>
      <c r="AC242" s="40"/>
      <c r="AD242" s="40"/>
      <c r="AE242" s="40"/>
      <c r="AF242" s="40"/>
      <c r="AG242" s="40"/>
      <c r="AH242" s="40"/>
      <c r="AI242" s="40"/>
      <c r="AJ242" s="40"/>
      <c r="AK242" s="40"/>
      <c r="AL242" s="42">
        <v>0.16739776000000001</v>
      </c>
      <c r="AM242" s="41">
        <f t="shared" si="58"/>
        <v>0</v>
      </c>
      <c r="AN242" s="49">
        <f t="shared" si="56"/>
        <v>0.16739776000000001</v>
      </c>
      <c r="AO242" s="49">
        <f t="shared" si="59"/>
        <v>0</v>
      </c>
      <c r="AP242" s="57">
        <v>10.968</v>
      </c>
      <c r="AQ242" s="40"/>
      <c r="AR242" s="58">
        <v>0.67500000000000004</v>
      </c>
      <c r="AS242" s="58"/>
      <c r="AT242" s="5"/>
      <c r="AU242" s="5"/>
      <c r="AV242" s="44">
        <f t="shared" si="47"/>
        <v>7.0700594150505047</v>
      </c>
    </row>
    <row r="243" spans="1:48" x14ac:dyDescent="0.4">
      <c r="A243" s="5">
        <f t="shared" si="50"/>
        <v>1491</v>
      </c>
      <c r="B243" s="47">
        <f t="shared" ref="B243:B248" si="61">0.12466*4</f>
        <v>0.49864000000000003</v>
      </c>
      <c r="C243" s="41">
        <f t="shared" si="43"/>
        <v>-2.204440260453433</v>
      </c>
      <c r="D243" s="52">
        <v>0.4</v>
      </c>
      <c r="E243" s="41">
        <f t="shared" si="53"/>
        <v>0</v>
      </c>
      <c r="F243" s="38">
        <v>0.71918749999999998</v>
      </c>
      <c r="G243" s="41">
        <f t="shared" si="48"/>
        <v>0</v>
      </c>
      <c r="H243" s="56">
        <v>22.662305555555555</v>
      </c>
      <c r="I243" s="41">
        <f t="shared" si="45"/>
        <v>0</v>
      </c>
      <c r="J243" s="36"/>
      <c r="K243" s="36"/>
      <c r="L243" s="36">
        <v>0.15</v>
      </c>
      <c r="M243" s="41">
        <f t="shared" si="60"/>
        <v>0</v>
      </c>
      <c r="N243" s="37">
        <v>0.11</v>
      </c>
      <c r="O243" s="41">
        <f t="shared" si="54"/>
        <v>0</v>
      </c>
      <c r="P243" s="49">
        <f t="shared" si="55"/>
        <v>0.13</v>
      </c>
      <c r="Q243" s="49">
        <f t="shared" si="57"/>
        <v>0</v>
      </c>
      <c r="R243" s="5">
        <v>5.9</v>
      </c>
      <c r="S243" s="41">
        <f t="shared" si="51"/>
        <v>0</v>
      </c>
      <c r="T243" s="65">
        <v>0.99776549999999997</v>
      </c>
      <c r="U243" s="41">
        <f t="shared" si="41"/>
        <v>0</v>
      </c>
      <c r="V243" s="40">
        <v>28.8</v>
      </c>
      <c r="W243" s="41">
        <f t="shared" si="46"/>
        <v>0</v>
      </c>
      <c r="X243" s="49">
        <f t="shared" si="40"/>
        <v>14.89888275</v>
      </c>
      <c r="Y243" s="49">
        <f t="shared" si="42"/>
        <v>0</v>
      </c>
      <c r="Z243" s="40"/>
      <c r="AA243" s="40"/>
      <c r="AB243" s="54">
        <v>20.74</v>
      </c>
      <c r="AC243" s="40"/>
      <c r="AD243" s="40"/>
      <c r="AE243" s="40"/>
      <c r="AF243" s="40"/>
      <c r="AG243" s="40"/>
      <c r="AH243" s="40"/>
      <c r="AI243" s="40"/>
      <c r="AJ243" s="40"/>
      <c r="AK243" s="40"/>
      <c r="AL243" s="42">
        <v>0.16739776000000001</v>
      </c>
      <c r="AM243" s="41">
        <f t="shared" si="58"/>
        <v>0</v>
      </c>
      <c r="AN243" s="49">
        <f t="shared" si="56"/>
        <v>0.16739776000000001</v>
      </c>
      <c r="AO243" s="49">
        <f t="shared" si="59"/>
        <v>0</v>
      </c>
      <c r="AP243" s="57">
        <v>10.968</v>
      </c>
      <c r="AQ243" s="40"/>
      <c r="AR243" s="5"/>
      <c r="AS243" s="5"/>
      <c r="AT243" s="5"/>
      <c r="AU243" s="5"/>
      <c r="AV243" s="44">
        <f t="shared" si="47"/>
        <v>7.7084413565555554</v>
      </c>
    </row>
    <row r="244" spans="1:48" x14ac:dyDescent="0.4">
      <c r="A244" s="5">
        <f t="shared" si="50"/>
        <v>1492</v>
      </c>
      <c r="B244" s="47">
        <f t="shared" si="61"/>
        <v>0.49864000000000003</v>
      </c>
      <c r="C244" s="41">
        <f t="shared" si="43"/>
        <v>0</v>
      </c>
      <c r="D244" s="52">
        <v>0.72</v>
      </c>
      <c r="E244" s="41">
        <f t="shared" si="53"/>
        <v>79.999999999999986</v>
      </c>
      <c r="F244" s="38">
        <v>0.71918749999999998</v>
      </c>
      <c r="G244" s="41">
        <f t="shared" si="48"/>
        <v>0</v>
      </c>
      <c r="H244" s="56">
        <v>22.662305555555555</v>
      </c>
      <c r="I244" s="41">
        <f t="shared" si="45"/>
        <v>0</v>
      </c>
      <c r="J244" s="36"/>
      <c r="K244" s="36"/>
      <c r="L244" s="36">
        <v>0.15</v>
      </c>
      <c r="M244" s="41">
        <f t="shared" si="60"/>
        <v>0</v>
      </c>
      <c r="N244" s="37">
        <v>0.11</v>
      </c>
      <c r="O244" s="41">
        <f t="shared" si="54"/>
        <v>0</v>
      </c>
      <c r="P244" s="49">
        <f t="shared" si="55"/>
        <v>0.13</v>
      </c>
      <c r="Q244" s="49">
        <f t="shared" si="57"/>
        <v>0</v>
      </c>
      <c r="R244" s="5">
        <v>5.9</v>
      </c>
      <c r="S244" s="41">
        <f t="shared" si="51"/>
        <v>0</v>
      </c>
      <c r="T244" s="65">
        <v>0.80416966666666667</v>
      </c>
      <c r="U244" s="41">
        <f t="shared" si="41"/>
        <v>-19.402939200977919</v>
      </c>
      <c r="V244" s="40">
        <v>28.8</v>
      </c>
      <c r="W244" s="41">
        <f t="shared" si="46"/>
        <v>0</v>
      </c>
      <c r="X244" s="49">
        <f t="shared" si="40"/>
        <v>14.802084833333334</v>
      </c>
      <c r="Y244" s="49">
        <f t="shared" si="42"/>
        <v>-9.7014696004889593</v>
      </c>
      <c r="Z244" s="40"/>
      <c r="AA244" s="40"/>
      <c r="AB244" s="54">
        <v>20.74</v>
      </c>
      <c r="AC244" s="40"/>
      <c r="AD244" s="40"/>
      <c r="AE244" s="40"/>
      <c r="AF244" s="40"/>
      <c r="AG244" s="40"/>
      <c r="AH244" s="40"/>
      <c r="AI244" s="40"/>
      <c r="AJ244" s="40"/>
      <c r="AK244" s="40"/>
      <c r="AL244" s="42">
        <v>0.16739776000000001</v>
      </c>
      <c r="AM244" s="41">
        <f t="shared" si="58"/>
        <v>0</v>
      </c>
      <c r="AN244" s="49">
        <f t="shared" si="56"/>
        <v>0.16739776000000001</v>
      </c>
      <c r="AO244" s="49">
        <f t="shared" si="59"/>
        <v>0</v>
      </c>
      <c r="AP244" s="57">
        <v>10.968</v>
      </c>
      <c r="AQ244" s="40"/>
      <c r="AR244" s="5"/>
      <c r="AS244" s="5"/>
      <c r="AT244" s="5"/>
      <c r="AU244" s="5"/>
      <c r="AV244" s="44">
        <f t="shared" si="47"/>
        <v>7.7307615648888888</v>
      </c>
    </row>
    <row r="245" spans="1:48" x14ac:dyDescent="0.4">
      <c r="A245" s="5">
        <f t="shared" si="50"/>
        <v>1493</v>
      </c>
      <c r="B245" s="47">
        <f t="shared" si="61"/>
        <v>0.49864000000000003</v>
      </c>
      <c r="C245" s="41">
        <f t="shared" si="43"/>
        <v>0</v>
      </c>
      <c r="D245" s="52">
        <v>0.72</v>
      </c>
      <c r="E245" s="41">
        <f t="shared" si="53"/>
        <v>0</v>
      </c>
      <c r="F245" s="38">
        <v>0.71918749999999998</v>
      </c>
      <c r="G245" s="41">
        <f t="shared" si="48"/>
        <v>0</v>
      </c>
      <c r="H245" s="56">
        <v>22.250263636363638</v>
      </c>
      <c r="I245" s="41">
        <f t="shared" si="45"/>
        <v>-1.8181818181818077</v>
      </c>
      <c r="J245" s="36"/>
      <c r="K245" s="36"/>
      <c r="L245" s="36">
        <v>0.15</v>
      </c>
      <c r="M245" s="41">
        <f t="shared" si="60"/>
        <v>0</v>
      </c>
      <c r="N245" s="37">
        <v>0.11</v>
      </c>
      <c r="O245" s="41">
        <f t="shared" si="54"/>
        <v>0</v>
      </c>
      <c r="P245" s="49">
        <f t="shared" si="55"/>
        <v>0.13</v>
      </c>
      <c r="Q245" s="49">
        <f t="shared" si="57"/>
        <v>0</v>
      </c>
      <c r="R245" s="5">
        <v>5.9</v>
      </c>
      <c r="S245" s="41">
        <f t="shared" si="51"/>
        <v>0</v>
      </c>
      <c r="T245" s="65">
        <v>0.6433357666666667</v>
      </c>
      <c r="U245" s="41">
        <f t="shared" si="41"/>
        <v>-19.999995854937737</v>
      </c>
      <c r="V245" s="40">
        <v>28.8</v>
      </c>
      <c r="W245" s="41">
        <f t="shared" si="46"/>
        <v>0</v>
      </c>
      <c r="X245" s="49">
        <f t="shared" ref="X245:X308" si="62">AVERAGE(T245,V245)</f>
        <v>14.721667883333334</v>
      </c>
      <c r="Y245" s="49">
        <f t="shared" si="42"/>
        <v>-9.9999979274688684</v>
      </c>
      <c r="Z245" s="40"/>
      <c r="AA245" s="40"/>
      <c r="AB245" s="54">
        <v>20.74</v>
      </c>
      <c r="AC245" s="40"/>
      <c r="AD245" s="40"/>
      <c r="AE245" s="40"/>
      <c r="AF245" s="40"/>
      <c r="AG245" s="40"/>
      <c r="AH245" s="40"/>
      <c r="AI245" s="40"/>
      <c r="AJ245" s="40"/>
      <c r="AK245" s="40"/>
      <c r="AL245" s="42">
        <v>0.16739776000000001</v>
      </c>
      <c r="AM245" s="41">
        <f t="shared" si="58"/>
        <v>0</v>
      </c>
      <c r="AN245" s="49">
        <f t="shared" si="56"/>
        <v>0.16739776000000001</v>
      </c>
      <c r="AO245" s="49">
        <f t="shared" si="59"/>
        <v>0</v>
      </c>
      <c r="AP245" s="57">
        <v>10.968</v>
      </c>
      <c r="AQ245" s="40"/>
      <c r="AR245" s="5"/>
      <c r="AS245" s="5"/>
      <c r="AT245" s="5"/>
      <c r="AU245" s="5"/>
      <c r="AV245" s="44">
        <f t="shared" si="47"/>
        <v>7.6815156779696974</v>
      </c>
    </row>
    <row r="246" spans="1:48" x14ac:dyDescent="0.4">
      <c r="A246" s="5">
        <f t="shared" si="50"/>
        <v>1494</v>
      </c>
      <c r="B246" s="47">
        <f t="shared" si="61"/>
        <v>0.49864000000000003</v>
      </c>
      <c r="C246" s="41">
        <f t="shared" si="43"/>
        <v>0</v>
      </c>
      <c r="D246" s="52">
        <v>0.72</v>
      </c>
      <c r="E246" s="41">
        <f t="shared" si="53"/>
        <v>0</v>
      </c>
      <c r="F246" s="38">
        <v>0.71918749999999998</v>
      </c>
      <c r="G246" s="41">
        <f t="shared" si="48"/>
        <v>0</v>
      </c>
      <c r="H246" s="56">
        <v>21.718042824074075</v>
      </c>
      <c r="I246" s="41">
        <f t="shared" si="45"/>
        <v>-2.3919753086419804</v>
      </c>
      <c r="J246" s="36"/>
      <c r="K246" s="36"/>
      <c r="L246" s="36">
        <v>0.15</v>
      </c>
      <c r="M246" s="41">
        <f t="shared" si="60"/>
        <v>0</v>
      </c>
      <c r="N246" s="37">
        <v>0.11</v>
      </c>
      <c r="O246" s="41">
        <f t="shared" si="54"/>
        <v>0</v>
      </c>
      <c r="P246" s="49">
        <f t="shared" si="55"/>
        <v>0.13</v>
      </c>
      <c r="Q246" s="49">
        <f t="shared" si="57"/>
        <v>0</v>
      </c>
      <c r="R246" s="5">
        <v>5.9</v>
      </c>
      <c r="S246" s="41">
        <f t="shared" si="51"/>
        <v>0</v>
      </c>
      <c r="T246" s="65">
        <v>0.6433357666666667</v>
      </c>
      <c r="U246" s="41">
        <f t="shared" ref="U246:U309" si="63">100*(T246/T245-1)</f>
        <v>0</v>
      </c>
      <c r="V246" s="40">
        <v>28.8</v>
      </c>
      <c r="W246" s="41">
        <f t="shared" si="46"/>
        <v>0</v>
      </c>
      <c r="X246" s="49">
        <f t="shared" si="62"/>
        <v>14.721667883333334</v>
      </c>
      <c r="Y246" s="49">
        <f t="shared" ref="Y246:Y309" si="64">AVERAGE(U246,W246)</f>
        <v>0</v>
      </c>
      <c r="Z246" s="40"/>
      <c r="AA246" s="40"/>
      <c r="AB246" s="54">
        <v>20.74</v>
      </c>
      <c r="AC246" s="40"/>
      <c r="AD246" s="40"/>
      <c r="AE246" s="40"/>
      <c r="AF246" s="40"/>
      <c r="AG246" s="40"/>
      <c r="AH246" s="40"/>
      <c r="AI246" s="40"/>
      <c r="AJ246" s="40"/>
      <c r="AK246" s="40"/>
      <c r="AL246" s="42">
        <v>0.16739776000000001</v>
      </c>
      <c r="AM246" s="41">
        <f t="shared" si="58"/>
        <v>0</v>
      </c>
      <c r="AN246" s="49">
        <f t="shared" si="56"/>
        <v>0.16739776000000001</v>
      </c>
      <c r="AO246" s="49">
        <f t="shared" si="59"/>
        <v>0</v>
      </c>
      <c r="AP246" s="57">
        <v>10.968</v>
      </c>
      <c r="AQ246" s="40"/>
      <c r="AR246" s="5"/>
      <c r="AS246" s="5"/>
      <c r="AT246" s="5"/>
      <c r="AU246" s="5"/>
      <c r="AV246" s="44">
        <f t="shared" si="47"/>
        <v>7.6282935967407415</v>
      </c>
    </row>
    <row r="247" spans="1:48" x14ac:dyDescent="0.4">
      <c r="A247" s="5">
        <f t="shared" si="50"/>
        <v>1495</v>
      </c>
      <c r="B247" s="47">
        <f t="shared" si="61"/>
        <v>0.49864000000000003</v>
      </c>
      <c r="C247" s="41">
        <f t="shared" si="43"/>
        <v>0</v>
      </c>
      <c r="D247" s="52">
        <v>0.72</v>
      </c>
      <c r="E247" s="41">
        <f t="shared" si="53"/>
        <v>0</v>
      </c>
      <c r="F247" s="38">
        <v>0.71918749999999998</v>
      </c>
      <c r="G247" s="41">
        <f t="shared" si="48"/>
        <v>0</v>
      </c>
      <c r="H247" s="56">
        <v>21.718042824074075</v>
      </c>
      <c r="I247" s="41">
        <f t="shared" si="45"/>
        <v>0</v>
      </c>
      <c r="J247" s="36"/>
      <c r="K247" s="36"/>
      <c r="L247" s="36">
        <v>0.15</v>
      </c>
      <c r="M247" s="41">
        <f t="shared" si="60"/>
        <v>0</v>
      </c>
      <c r="N247" s="37">
        <v>0.11</v>
      </c>
      <c r="O247" s="41">
        <f t="shared" si="54"/>
        <v>0</v>
      </c>
      <c r="P247" s="49">
        <f t="shared" si="55"/>
        <v>0.13</v>
      </c>
      <c r="Q247" s="49">
        <f t="shared" si="57"/>
        <v>0</v>
      </c>
      <c r="R247" s="5">
        <v>5.9</v>
      </c>
      <c r="S247" s="41">
        <f t="shared" si="51"/>
        <v>0</v>
      </c>
      <c r="T247" s="65">
        <v>0.81374333333333326</v>
      </c>
      <c r="U247" s="41">
        <f t="shared" si="63"/>
        <v>26.488122609691665</v>
      </c>
      <c r="V247" s="40">
        <v>28.8</v>
      </c>
      <c r="W247" s="41">
        <f t="shared" si="46"/>
        <v>0</v>
      </c>
      <c r="X247" s="49">
        <f t="shared" si="62"/>
        <v>14.806871666666668</v>
      </c>
      <c r="Y247" s="49">
        <f t="shared" si="64"/>
        <v>13.244061304845832</v>
      </c>
      <c r="Z247" s="40"/>
      <c r="AA247" s="40"/>
      <c r="AB247" s="54">
        <v>20.74</v>
      </c>
      <c r="AC247" s="40"/>
      <c r="AD247" s="40"/>
      <c r="AE247" s="40"/>
      <c r="AF247" s="40"/>
      <c r="AG247" s="40"/>
      <c r="AH247" s="40"/>
      <c r="AI247" s="40"/>
      <c r="AJ247" s="40"/>
      <c r="AK247" s="40"/>
      <c r="AL247" s="42">
        <v>0.16739776000000001</v>
      </c>
      <c r="AM247" s="41">
        <f t="shared" si="58"/>
        <v>0</v>
      </c>
      <c r="AN247" s="49">
        <f t="shared" si="56"/>
        <v>0.16739776000000001</v>
      </c>
      <c r="AO247" s="49">
        <f t="shared" si="59"/>
        <v>0</v>
      </c>
      <c r="AP247" s="57">
        <v>10.968</v>
      </c>
      <c r="AQ247" s="40"/>
      <c r="AR247" s="5"/>
      <c r="AS247" s="5"/>
      <c r="AT247" s="5"/>
      <c r="AU247" s="5"/>
      <c r="AV247" s="44">
        <f t="shared" si="47"/>
        <v>7.636813975074074</v>
      </c>
    </row>
    <row r="248" spans="1:48" x14ac:dyDescent="0.4">
      <c r="A248" s="5">
        <f t="shared" si="50"/>
        <v>1496</v>
      </c>
      <c r="B248" s="47">
        <f t="shared" si="61"/>
        <v>0.49864000000000003</v>
      </c>
      <c r="C248" s="41">
        <f t="shared" si="43"/>
        <v>0</v>
      </c>
      <c r="D248" s="52">
        <v>0.72</v>
      </c>
      <c r="E248" s="41">
        <f t="shared" si="53"/>
        <v>0</v>
      </c>
      <c r="F248" s="38">
        <v>0.71918749999999998</v>
      </c>
      <c r="G248" s="41">
        <f t="shared" si="48"/>
        <v>0</v>
      </c>
      <c r="H248" s="56">
        <v>21.718042824074075</v>
      </c>
      <c r="I248" s="41">
        <f t="shared" si="45"/>
        <v>0</v>
      </c>
      <c r="J248" s="36"/>
      <c r="K248" s="36"/>
      <c r="L248" s="36">
        <v>0.158</v>
      </c>
      <c r="M248" s="41">
        <f t="shared" si="60"/>
        <v>5.3333333333333455</v>
      </c>
      <c r="N248" s="37">
        <v>0.11</v>
      </c>
      <c r="O248" s="41">
        <f t="shared" si="54"/>
        <v>0</v>
      </c>
      <c r="P248" s="49">
        <f t="shared" si="55"/>
        <v>0.13400000000000001</v>
      </c>
      <c r="Q248" s="49">
        <f t="shared" si="57"/>
        <v>2.6666666666666727</v>
      </c>
      <c r="R248" s="5">
        <v>5.9</v>
      </c>
      <c r="S248" s="41">
        <f t="shared" si="51"/>
        <v>0</v>
      </c>
      <c r="T248" s="65">
        <v>0.6962026</v>
      </c>
      <c r="U248" s="41">
        <f t="shared" si="63"/>
        <v>-14.444448085596184</v>
      </c>
      <c r="V248" s="40">
        <v>18.8</v>
      </c>
      <c r="W248" s="41">
        <f t="shared" si="46"/>
        <v>-34.722222222222221</v>
      </c>
      <c r="X248" s="49">
        <f t="shared" si="62"/>
        <v>9.7481013000000001</v>
      </c>
      <c r="Y248" s="49">
        <f t="shared" si="64"/>
        <v>-24.583335153909204</v>
      </c>
      <c r="Z248" s="40"/>
      <c r="AA248" s="40"/>
      <c r="AB248" s="54">
        <v>20.74</v>
      </c>
      <c r="AC248" s="40"/>
      <c r="AD248" s="40"/>
      <c r="AE248" s="40"/>
      <c r="AF248" s="40"/>
      <c r="AG248" s="40"/>
      <c r="AH248" s="40"/>
      <c r="AI248" s="40"/>
      <c r="AJ248" s="40"/>
      <c r="AK248" s="40"/>
      <c r="AL248" s="42">
        <v>0.16739776000000001</v>
      </c>
      <c r="AM248" s="41">
        <f t="shared" si="58"/>
        <v>0</v>
      </c>
      <c r="AN248" s="49">
        <f t="shared" si="56"/>
        <v>0.16739776000000001</v>
      </c>
      <c r="AO248" s="49">
        <f t="shared" si="59"/>
        <v>0</v>
      </c>
      <c r="AP248" s="57">
        <v>10.968</v>
      </c>
      <c r="AQ248" s="40"/>
      <c r="AR248" s="5"/>
      <c r="AS248" s="5"/>
      <c r="AT248" s="5"/>
      <c r="AU248" s="5"/>
      <c r="AV248" s="44">
        <f t="shared" si="47"/>
        <v>7.1313369384074079</v>
      </c>
    </row>
    <row r="249" spans="1:48" x14ac:dyDescent="0.4">
      <c r="A249" s="5">
        <f t="shared" si="50"/>
        <v>1497</v>
      </c>
      <c r="B249" s="47">
        <f t="shared" ref="B249:B277" si="65">0.11974*4</f>
        <v>0.47896</v>
      </c>
      <c r="C249" s="41">
        <f t="shared" si="43"/>
        <v>-3.9467351195251132</v>
      </c>
      <c r="D249" s="52">
        <v>0.72</v>
      </c>
      <c r="E249" s="41">
        <f t="shared" si="53"/>
        <v>0</v>
      </c>
      <c r="F249" s="38">
        <v>0.71918749999999998</v>
      </c>
      <c r="G249" s="41">
        <f t="shared" si="48"/>
        <v>0</v>
      </c>
      <c r="H249" s="56">
        <v>21.718042824074075</v>
      </c>
      <c r="I249" s="41">
        <f t="shared" si="45"/>
        <v>0</v>
      </c>
      <c r="J249" s="36"/>
      <c r="K249" s="36"/>
      <c r="L249" s="36">
        <v>0.158</v>
      </c>
      <c r="M249" s="41">
        <f t="shared" si="60"/>
        <v>0</v>
      </c>
      <c r="N249" s="37">
        <v>0.11</v>
      </c>
      <c r="O249" s="41">
        <f t="shared" si="54"/>
        <v>0</v>
      </c>
      <c r="P249" s="49">
        <f t="shared" si="55"/>
        <v>0.13400000000000001</v>
      </c>
      <c r="Q249" s="49">
        <f t="shared" si="57"/>
        <v>0</v>
      </c>
      <c r="R249" s="5">
        <v>5.9</v>
      </c>
      <c r="S249" s="41">
        <f t="shared" si="51"/>
        <v>0</v>
      </c>
      <c r="T249" s="65">
        <v>0.6962026</v>
      </c>
      <c r="U249" s="41">
        <f t="shared" si="63"/>
        <v>0</v>
      </c>
      <c r="V249" s="40">
        <v>18.8</v>
      </c>
      <c r="W249" s="41">
        <f t="shared" si="46"/>
        <v>0</v>
      </c>
      <c r="X249" s="49">
        <f t="shared" si="62"/>
        <v>9.7481013000000001</v>
      </c>
      <c r="Y249" s="49">
        <f t="shared" si="64"/>
        <v>0</v>
      </c>
      <c r="Z249" s="40"/>
      <c r="AA249" s="40"/>
      <c r="AB249" s="54">
        <v>20.74</v>
      </c>
      <c r="AC249" s="40"/>
      <c r="AD249" s="40"/>
      <c r="AE249" s="40"/>
      <c r="AF249" s="40"/>
      <c r="AG249" s="40"/>
      <c r="AH249" s="40"/>
      <c r="AI249" s="40"/>
      <c r="AJ249" s="40"/>
      <c r="AK249" s="40"/>
      <c r="AL249" s="42">
        <v>0.16739776000000001</v>
      </c>
      <c r="AM249" s="41">
        <f t="shared" si="58"/>
        <v>0</v>
      </c>
      <c r="AN249" s="49">
        <f t="shared" si="56"/>
        <v>0.16739776000000001</v>
      </c>
      <c r="AO249" s="49">
        <f t="shared" si="59"/>
        <v>0</v>
      </c>
      <c r="AP249" s="57">
        <v>10.968</v>
      </c>
      <c r="AQ249" s="40"/>
      <c r="AR249" s="5"/>
      <c r="AS249" s="5"/>
      <c r="AT249" s="5"/>
      <c r="AU249" s="5"/>
      <c r="AV249" s="44">
        <f t="shared" si="47"/>
        <v>7.1293689384074082</v>
      </c>
    </row>
    <row r="250" spans="1:48" x14ac:dyDescent="0.4">
      <c r="A250" s="5">
        <f t="shared" si="50"/>
        <v>1498</v>
      </c>
      <c r="B250" s="47">
        <f t="shared" si="65"/>
        <v>0.47896</v>
      </c>
      <c r="C250" s="41">
        <f t="shared" si="43"/>
        <v>0</v>
      </c>
      <c r="D250" s="52">
        <v>0.47</v>
      </c>
      <c r="E250" s="41">
        <f t="shared" si="53"/>
        <v>-34.722222222222221</v>
      </c>
      <c r="F250" s="38">
        <v>0.71918749999999998</v>
      </c>
      <c r="G250" s="41">
        <f t="shared" si="48"/>
        <v>0</v>
      </c>
      <c r="H250" s="56">
        <v>21.718042824074075</v>
      </c>
      <c r="I250" s="41">
        <f t="shared" si="45"/>
        <v>0</v>
      </c>
      <c r="J250" s="36"/>
      <c r="K250" s="36"/>
      <c r="L250" s="36">
        <v>0.158</v>
      </c>
      <c r="M250" s="41">
        <f t="shared" si="60"/>
        <v>0</v>
      </c>
      <c r="N250" s="37">
        <v>0.11</v>
      </c>
      <c r="O250" s="41">
        <f t="shared" si="54"/>
        <v>0</v>
      </c>
      <c r="P250" s="49">
        <f t="shared" si="55"/>
        <v>0.13400000000000001</v>
      </c>
      <c r="Q250" s="49">
        <f t="shared" si="57"/>
        <v>0</v>
      </c>
      <c r="R250" s="5">
        <v>5.9</v>
      </c>
      <c r="S250" s="41">
        <f t="shared" si="51"/>
        <v>0</v>
      </c>
      <c r="T250" s="65">
        <v>0.6962026</v>
      </c>
      <c r="U250" s="41">
        <f t="shared" si="63"/>
        <v>0</v>
      </c>
      <c r="V250" s="40">
        <v>18.8</v>
      </c>
      <c r="W250" s="41">
        <f t="shared" si="46"/>
        <v>0</v>
      </c>
      <c r="X250" s="49">
        <f t="shared" si="62"/>
        <v>9.7481013000000001</v>
      </c>
      <c r="Y250" s="49">
        <f t="shared" si="64"/>
        <v>0</v>
      </c>
      <c r="Z250" s="40"/>
      <c r="AA250" s="40"/>
      <c r="AB250" s="54">
        <v>20.74</v>
      </c>
      <c r="AC250" s="40"/>
      <c r="AD250" s="40"/>
      <c r="AE250" s="40"/>
      <c r="AF250" s="40"/>
      <c r="AG250" s="40"/>
      <c r="AH250" s="40"/>
      <c r="AI250" s="40"/>
      <c r="AJ250" s="40"/>
      <c r="AK250" s="40"/>
      <c r="AL250" s="42">
        <v>0.16739776000000001</v>
      </c>
      <c r="AM250" s="41">
        <f t="shared" si="58"/>
        <v>0</v>
      </c>
      <c r="AN250" s="49">
        <f t="shared" si="56"/>
        <v>0.16739776000000001</v>
      </c>
      <c r="AO250" s="49">
        <f t="shared" si="59"/>
        <v>0</v>
      </c>
      <c r="AP250" s="57">
        <v>10.968</v>
      </c>
      <c r="AQ250" s="40"/>
      <c r="AR250" s="5"/>
      <c r="AS250" s="5"/>
      <c r="AT250" s="5"/>
      <c r="AU250" s="5"/>
      <c r="AV250" s="44">
        <f t="shared" si="47"/>
        <v>7.1043689384074087</v>
      </c>
    </row>
    <row r="251" spans="1:48" x14ac:dyDescent="0.4">
      <c r="A251" s="5">
        <f t="shared" si="50"/>
        <v>1499</v>
      </c>
      <c r="B251" s="47">
        <f t="shared" si="65"/>
        <v>0.47896</v>
      </c>
      <c r="C251" s="41">
        <f t="shared" si="43"/>
        <v>0</v>
      </c>
      <c r="D251" s="52">
        <v>0.47</v>
      </c>
      <c r="E251" s="41">
        <f t="shared" si="53"/>
        <v>0</v>
      </c>
      <c r="F251" s="38">
        <v>0.71918749999999998</v>
      </c>
      <c r="G251" s="41">
        <f t="shared" si="48"/>
        <v>0</v>
      </c>
      <c r="H251" s="56">
        <v>21.718042824074075</v>
      </c>
      <c r="I251" s="41">
        <f t="shared" si="45"/>
        <v>0</v>
      </c>
      <c r="J251" s="36"/>
      <c r="K251" s="36"/>
      <c r="L251" s="36">
        <v>0.158</v>
      </c>
      <c r="M251" s="41">
        <f t="shared" si="60"/>
        <v>0</v>
      </c>
      <c r="N251" s="37">
        <v>0.11</v>
      </c>
      <c r="O251" s="41">
        <f t="shared" si="54"/>
        <v>0</v>
      </c>
      <c r="P251" s="49">
        <f t="shared" si="55"/>
        <v>0.13400000000000001</v>
      </c>
      <c r="Q251" s="49">
        <f t="shared" si="57"/>
        <v>0</v>
      </c>
      <c r="R251" s="5">
        <v>5.9</v>
      </c>
      <c r="S251" s="41">
        <f t="shared" si="51"/>
        <v>0</v>
      </c>
      <c r="T251" s="65">
        <v>0.66171279999999999</v>
      </c>
      <c r="U251" s="41">
        <f t="shared" si="63"/>
        <v>-4.9539889681538103</v>
      </c>
      <c r="V251" s="40">
        <v>18.8</v>
      </c>
      <c r="W251" s="41">
        <f t="shared" si="46"/>
        <v>0</v>
      </c>
      <c r="X251" s="49">
        <f t="shared" si="62"/>
        <v>9.7308564000000004</v>
      </c>
      <c r="Y251" s="49">
        <f t="shared" si="64"/>
        <v>-2.4769944840769051</v>
      </c>
      <c r="Z251" s="40"/>
      <c r="AA251" s="40"/>
      <c r="AB251" s="54">
        <v>20.74</v>
      </c>
      <c r="AC251" s="40"/>
      <c r="AD251" s="40"/>
      <c r="AE251" s="40"/>
      <c r="AF251" s="40"/>
      <c r="AG251" s="40"/>
      <c r="AH251" s="40"/>
      <c r="AI251" s="40"/>
      <c r="AJ251" s="40"/>
      <c r="AK251" s="40"/>
      <c r="AL251" s="42">
        <v>0.16739776000000001</v>
      </c>
      <c r="AM251" s="41">
        <f t="shared" si="58"/>
        <v>0</v>
      </c>
      <c r="AN251" s="49">
        <f t="shared" si="56"/>
        <v>0.16739776000000001</v>
      </c>
      <c r="AO251" s="49">
        <f t="shared" si="59"/>
        <v>0</v>
      </c>
      <c r="AP251" s="57">
        <v>10.968</v>
      </c>
      <c r="AQ251" s="40"/>
      <c r="AR251" s="5"/>
      <c r="AS251" s="5"/>
      <c r="AT251" s="5"/>
      <c r="AU251" s="5"/>
      <c r="AV251" s="44">
        <f t="shared" si="47"/>
        <v>7.1026444484074078</v>
      </c>
    </row>
    <row r="252" spans="1:48" x14ac:dyDescent="0.4">
      <c r="A252" s="40">
        <v>1500</v>
      </c>
      <c r="B252" s="47">
        <f t="shared" si="65"/>
        <v>0.47896</v>
      </c>
      <c r="C252" s="41">
        <f t="shared" ref="C252:C315" si="66">100*(B252/B251-1)</f>
        <v>0</v>
      </c>
      <c r="D252" s="52">
        <v>0.47</v>
      </c>
      <c r="E252" s="41">
        <f t="shared" si="53"/>
        <v>0</v>
      </c>
      <c r="F252" s="38">
        <v>0.71918749999999998</v>
      </c>
      <c r="G252" s="41">
        <f t="shared" si="48"/>
        <v>0</v>
      </c>
      <c r="H252" s="56">
        <v>21.718042824074075</v>
      </c>
      <c r="I252" s="41">
        <f t="shared" si="45"/>
        <v>0</v>
      </c>
      <c r="J252" s="35"/>
      <c r="K252" s="35"/>
      <c r="L252" s="35">
        <v>0.158</v>
      </c>
      <c r="M252" s="41">
        <f t="shared" si="60"/>
        <v>0</v>
      </c>
      <c r="N252" s="67">
        <v>9.1999999999999998E-2</v>
      </c>
      <c r="O252" s="41">
        <f t="shared" si="54"/>
        <v>-16.36363636363637</v>
      </c>
      <c r="P252" s="49">
        <f t="shared" si="55"/>
        <v>0.125</v>
      </c>
      <c r="Q252" s="49">
        <f t="shared" si="57"/>
        <v>-8.1818181818181852</v>
      </c>
      <c r="R252" s="5">
        <v>5.9</v>
      </c>
      <c r="S252" s="41">
        <f t="shared" si="51"/>
        <v>0</v>
      </c>
      <c r="T252" s="65">
        <v>0.66171279999999999</v>
      </c>
      <c r="U252" s="41">
        <f t="shared" si="63"/>
        <v>0</v>
      </c>
      <c r="V252" s="40">
        <v>18.8</v>
      </c>
      <c r="W252" s="41">
        <f t="shared" si="46"/>
        <v>0</v>
      </c>
      <c r="X252" s="49">
        <f t="shared" si="62"/>
        <v>9.7308564000000004</v>
      </c>
      <c r="Y252" s="49">
        <f t="shared" si="64"/>
        <v>0</v>
      </c>
      <c r="Z252" s="40"/>
      <c r="AA252" s="40"/>
      <c r="AB252" s="54">
        <v>20.74</v>
      </c>
      <c r="AC252" s="40"/>
      <c r="AD252" s="40"/>
      <c r="AE252" s="40"/>
      <c r="AF252" s="40"/>
      <c r="AG252" s="40"/>
      <c r="AH252" s="40"/>
      <c r="AI252" s="40"/>
      <c r="AJ252" s="40"/>
      <c r="AK252" s="40"/>
      <c r="AL252" s="42">
        <v>0.16739776000000001</v>
      </c>
      <c r="AM252" s="41">
        <f t="shared" si="58"/>
        <v>0</v>
      </c>
      <c r="AN252" s="49">
        <f t="shared" si="56"/>
        <v>0.16739776000000001</v>
      </c>
      <c r="AO252" s="49">
        <f t="shared" si="59"/>
        <v>0</v>
      </c>
      <c r="AP252" s="57">
        <v>10.968</v>
      </c>
      <c r="AQ252" s="40"/>
      <c r="AR252" s="5"/>
      <c r="AS252" s="5"/>
      <c r="AT252" s="3"/>
      <c r="AU252" s="5"/>
      <c r="AV252" s="44">
        <f t="shared" si="47"/>
        <v>7.1017444484074073</v>
      </c>
    </row>
    <row r="253" spans="1:48" x14ac:dyDescent="0.4">
      <c r="A253" s="40">
        <v>1501</v>
      </c>
      <c r="B253" s="47">
        <f t="shared" si="65"/>
        <v>0.47896</v>
      </c>
      <c r="C253" s="41">
        <f t="shared" si="66"/>
        <v>0</v>
      </c>
      <c r="D253" s="52">
        <v>0.47</v>
      </c>
      <c r="E253" s="41">
        <f t="shared" si="53"/>
        <v>0</v>
      </c>
      <c r="F253" s="38">
        <v>0.71918749999999998</v>
      </c>
      <c r="G253" s="41">
        <f t="shared" si="48"/>
        <v>0</v>
      </c>
      <c r="H253" s="56">
        <v>21.718042824074075</v>
      </c>
      <c r="I253" s="41">
        <f t="shared" si="45"/>
        <v>0</v>
      </c>
      <c r="J253" s="35"/>
      <c r="K253" s="35"/>
      <c r="L253" s="35">
        <v>0.158</v>
      </c>
      <c r="M253" s="41">
        <f t="shared" si="60"/>
        <v>0</v>
      </c>
      <c r="N253" s="67">
        <v>9.1999999999999998E-2</v>
      </c>
      <c r="O253" s="41">
        <f t="shared" si="54"/>
        <v>0</v>
      </c>
      <c r="P253" s="49">
        <f t="shared" si="55"/>
        <v>0.125</v>
      </c>
      <c r="Q253" s="49">
        <f t="shared" si="57"/>
        <v>0</v>
      </c>
      <c r="R253" s="5">
        <v>5.6</v>
      </c>
      <c r="S253" s="41">
        <f t="shared" si="51"/>
        <v>-5.0847457627118731</v>
      </c>
      <c r="T253" s="65">
        <v>0.66171279999999999</v>
      </c>
      <c r="U253" s="41">
        <f t="shared" si="63"/>
        <v>0</v>
      </c>
      <c r="V253" s="40">
        <v>18.8</v>
      </c>
      <c r="W253" s="41">
        <f t="shared" si="46"/>
        <v>0</v>
      </c>
      <c r="X253" s="49">
        <f t="shared" si="62"/>
        <v>9.7308564000000004</v>
      </c>
      <c r="Y253" s="49">
        <f t="shared" si="64"/>
        <v>0</v>
      </c>
      <c r="Z253" s="40"/>
      <c r="AA253" s="40"/>
      <c r="AB253" s="54">
        <v>20.74</v>
      </c>
      <c r="AC253" s="40"/>
      <c r="AD253" s="40"/>
      <c r="AE253" s="40"/>
      <c r="AF253" s="40"/>
      <c r="AG253" s="40"/>
      <c r="AH253" s="40"/>
      <c r="AI253" s="40"/>
      <c r="AJ253" s="40">
        <v>9.4E-2</v>
      </c>
      <c r="AK253" s="40"/>
      <c r="AL253" s="42">
        <v>0.1389</v>
      </c>
      <c r="AM253" s="41">
        <f t="shared" si="58"/>
        <v>-17.023979293390788</v>
      </c>
      <c r="AN253" s="49">
        <f t="shared" si="56"/>
        <v>0.11645</v>
      </c>
      <c r="AO253" s="49">
        <f t="shared" si="59"/>
        <v>-17.023979293390788</v>
      </c>
      <c r="AP253" s="57">
        <v>10.968</v>
      </c>
      <c r="AQ253" s="40"/>
      <c r="AR253" s="3"/>
      <c r="AS253" s="3"/>
      <c r="AT253" s="3"/>
      <c r="AU253" s="3"/>
      <c r="AV253" s="44">
        <f t="shared" si="47"/>
        <v>7.0666496724074079</v>
      </c>
    </row>
    <row r="254" spans="1:48" x14ac:dyDescent="0.4">
      <c r="A254" s="40">
        <v>1502</v>
      </c>
      <c r="B254" s="47">
        <f t="shared" si="65"/>
        <v>0.47896</v>
      </c>
      <c r="C254" s="41">
        <f t="shared" si="66"/>
        <v>0</v>
      </c>
      <c r="D254" s="52">
        <v>0.47</v>
      </c>
      <c r="E254" s="41">
        <f t="shared" si="53"/>
        <v>0</v>
      </c>
      <c r="F254" s="38">
        <v>0.71918749999999998</v>
      </c>
      <c r="G254" s="41">
        <f t="shared" si="48"/>
        <v>0</v>
      </c>
      <c r="H254" s="56">
        <v>21.718042824074075</v>
      </c>
      <c r="I254" s="41">
        <f t="shared" si="45"/>
        <v>0</v>
      </c>
      <c r="J254" s="36"/>
      <c r="K254" s="36"/>
      <c r="L254" s="36">
        <v>0.158</v>
      </c>
      <c r="M254" s="41">
        <f t="shared" si="60"/>
        <v>0</v>
      </c>
      <c r="N254" s="37">
        <v>9.1999999999999998E-2</v>
      </c>
      <c r="O254" s="41">
        <f t="shared" si="54"/>
        <v>0</v>
      </c>
      <c r="P254" s="49">
        <f t="shared" si="55"/>
        <v>0.125</v>
      </c>
      <c r="Q254" s="49">
        <f t="shared" si="57"/>
        <v>0</v>
      </c>
      <c r="R254" s="5">
        <v>5.6</v>
      </c>
      <c r="S254" s="41">
        <f t="shared" si="51"/>
        <v>0</v>
      </c>
      <c r="T254" s="65">
        <v>0.66171279999999999</v>
      </c>
      <c r="U254" s="41">
        <f t="shared" si="63"/>
        <v>0</v>
      </c>
      <c r="V254" s="40">
        <v>18.8</v>
      </c>
      <c r="W254" s="41">
        <f t="shared" si="46"/>
        <v>0</v>
      </c>
      <c r="X254" s="49">
        <f t="shared" si="62"/>
        <v>9.7308564000000004</v>
      </c>
      <c r="Y254" s="49">
        <f t="shared" si="64"/>
        <v>0</v>
      </c>
      <c r="Z254" s="40"/>
      <c r="AA254" s="40"/>
      <c r="AB254" s="54">
        <v>20.74</v>
      </c>
      <c r="AC254" s="40"/>
      <c r="AD254" s="40"/>
      <c r="AE254" s="40"/>
      <c r="AF254" s="40"/>
      <c r="AG254" s="40"/>
      <c r="AH254" s="40"/>
      <c r="AI254" s="40"/>
      <c r="AJ254" s="40">
        <v>9.4E-2</v>
      </c>
      <c r="AK254" s="41">
        <f t="shared" ref="AK254:AK317" si="67">100*(AJ254/AJ253-1)</f>
        <v>0</v>
      </c>
      <c r="AL254" s="42">
        <v>0.1389</v>
      </c>
      <c r="AM254" s="41">
        <f t="shared" si="58"/>
        <v>0</v>
      </c>
      <c r="AN254" s="49">
        <f t="shared" si="56"/>
        <v>0.11645</v>
      </c>
      <c r="AO254" s="49">
        <f t="shared" si="59"/>
        <v>0</v>
      </c>
      <c r="AP254" s="57">
        <v>10.968</v>
      </c>
      <c r="AQ254" s="40"/>
      <c r="AR254" s="3"/>
      <c r="AS254" s="3"/>
      <c r="AT254" s="3"/>
      <c r="AU254" s="3"/>
      <c r="AV254" s="44">
        <f t="shared" si="47"/>
        <v>7.0666496724074079</v>
      </c>
    </row>
    <row r="255" spans="1:48" x14ac:dyDescent="0.4">
      <c r="A255" s="40">
        <v>1503</v>
      </c>
      <c r="B255" s="47">
        <f t="shared" si="65"/>
        <v>0.47896</v>
      </c>
      <c r="C255" s="41">
        <f t="shared" si="66"/>
        <v>0</v>
      </c>
      <c r="D255" s="52">
        <v>0.47</v>
      </c>
      <c r="E255" s="41">
        <f t="shared" si="53"/>
        <v>0</v>
      </c>
      <c r="F255" s="38">
        <v>0.71918749999999998</v>
      </c>
      <c r="G255" s="41">
        <f t="shared" si="48"/>
        <v>0</v>
      </c>
      <c r="H255" s="56">
        <v>21.718042824074075</v>
      </c>
      <c r="I255" s="41">
        <f t="shared" si="45"/>
        <v>0</v>
      </c>
      <c r="J255" s="36"/>
      <c r="K255" s="36"/>
      <c r="L255" s="36">
        <v>0.158</v>
      </c>
      <c r="M255" s="41">
        <f t="shared" si="60"/>
        <v>0</v>
      </c>
      <c r="N255" s="37">
        <v>9.1999999999999998E-2</v>
      </c>
      <c r="O255" s="41">
        <f t="shared" si="54"/>
        <v>0</v>
      </c>
      <c r="P255" s="49">
        <f t="shared" si="55"/>
        <v>0.125</v>
      </c>
      <c r="Q255" s="49">
        <f t="shared" si="57"/>
        <v>0</v>
      </c>
      <c r="R255" s="5">
        <v>5.6</v>
      </c>
      <c r="S255" s="41">
        <f t="shared" si="51"/>
        <v>0</v>
      </c>
      <c r="T255" s="65">
        <v>0.66171279999999999</v>
      </c>
      <c r="U255" s="41">
        <f t="shared" si="63"/>
        <v>0</v>
      </c>
      <c r="V255" s="40">
        <v>18.8</v>
      </c>
      <c r="W255" s="41">
        <f t="shared" si="46"/>
        <v>0</v>
      </c>
      <c r="X255" s="49">
        <f t="shared" si="62"/>
        <v>9.7308564000000004</v>
      </c>
      <c r="Y255" s="49">
        <f t="shared" si="64"/>
        <v>0</v>
      </c>
      <c r="Z255" s="40"/>
      <c r="AA255" s="40"/>
      <c r="AB255" s="54">
        <v>20.74</v>
      </c>
      <c r="AC255" s="40"/>
      <c r="AD255" s="40"/>
      <c r="AE255" s="40"/>
      <c r="AF255" s="40"/>
      <c r="AG255" s="40"/>
      <c r="AH255" s="40"/>
      <c r="AI255" s="40"/>
      <c r="AJ255" s="40">
        <v>9.4E-2</v>
      </c>
      <c r="AK255" s="41">
        <f t="shared" si="67"/>
        <v>0</v>
      </c>
      <c r="AL255" s="42">
        <v>0.1389</v>
      </c>
      <c r="AM255" s="41">
        <f t="shared" si="58"/>
        <v>0</v>
      </c>
      <c r="AN255" s="49">
        <f t="shared" si="56"/>
        <v>0.11645</v>
      </c>
      <c r="AO255" s="49">
        <f t="shared" si="59"/>
        <v>0</v>
      </c>
      <c r="AP255" s="57">
        <v>10.968</v>
      </c>
      <c r="AQ255" s="40"/>
      <c r="AR255" s="3"/>
      <c r="AS255" s="3"/>
      <c r="AT255" s="3"/>
      <c r="AU255" s="3"/>
      <c r="AV255" s="44">
        <f t="shared" si="47"/>
        <v>7.0666496724074079</v>
      </c>
    </row>
    <row r="256" spans="1:48" x14ac:dyDescent="0.4">
      <c r="A256" s="40">
        <v>1504</v>
      </c>
      <c r="B256" s="47">
        <f t="shared" si="65"/>
        <v>0.47896</v>
      </c>
      <c r="C256" s="41">
        <f t="shared" si="66"/>
        <v>0</v>
      </c>
      <c r="D256" s="52">
        <v>0.47</v>
      </c>
      <c r="E256" s="41">
        <f t="shared" si="53"/>
        <v>0</v>
      </c>
      <c r="F256" s="38">
        <v>0.71918749999999998</v>
      </c>
      <c r="G256" s="41">
        <f t="shared" si="48"/>
        <v>0</v>
      </c>
      <c r="H256" s="56">
        <v>21.718042824074075</v>
      </c>
      <c r="I256" s="41">
        <f t="shared" si="45"/>
        <v>0</v>
      </c>
      <c r="J256" s="36"/>
      <c r="K256" s="36"/>
      <c r="L256" s="36">
        <v>0.158</v>
      </c>
      <c r="M256" s="41">
        <f t="shared" si="60"/>
        <v>0</v>
      </c>
      <c r="N256" s="37">
        <v>9.1999999999999998E-2</v>
      </c>
      <c r="O256" s="41">
        <f t="shared" si="54"/>
        <v>0</v>
      </c>
      <c r="P256" s="49">
        <f t="shared" si="55"/>
        <v>0.125</v>
      </c>
      <c r="Q256" s="49">
        <f t="shared" si="57"/>
        <v>0</v>
      </c>
      <c r="R256" s="5">
        <v>5.6</v>
      </c>
      <c r="S256" s="41">
        <f t="shared" si="51"/>
        <v>0</v>
      </c>
      <c r="T256" s="65">
        <v>0.66171279999999999</v>
      </c>
      <c r="U256" s="41">
        <f t="shared" si="63"/>
        <v>0</v>
      </c>
      <c r="V256" s="40">
        <v>18.8</v>
      </c>
      <c r="W256" s="41">
        <f t="shared" si="46"/>
        <v>0</v>
      </c>
      <c r="X256" s="49">
        <f t="shared" si="62"/>
        <v>9.7308564000000004</v>
      </c>
      <c r="Y256" s="49">
        <f t="shared" si="64"/>
        <v>0</v>
      </c>
      <c r="Z256" s="40"/>
      <c r="AA256" s="40"/>
      <c r="AB256" s="54">
        <v>20.74</v>
      </c>
      <c r="AC256" s="40"/>
      <c r="AD256" s="40"/>
      <c r="AE256" s="40"/>
      <c r="AF256" s="40"/>
      <c r="AG256" s="40"/>
      <c r="AH256" s="40"/>
      <c r="AI256" s="40"/>
      <c r="AJ256" s="40">
        <v>9.4E-2</v>
      </c>
      <c r="AK256" s="41">
        <f t="shared" si="67"/>
        <v>0</v>
      </c>
      <c r="AL256" s="42">
        <v>0.1389</v>
      </c>
      <c r="AM256" s="41">
        <f t="shared" si="58"/>
        <v>0</v>
      </c>
      <c r="AN256" s="49">
        <f t="shared" si="56"/>
        <v>0.11645</v>
      </c>
      <c r="AO256" s="49">
        <f t="shared" si="59"/>
        <v>0</v>
      </c>
      <c r="AP256" s="57">
        <v>10.968</v>
      </c>
      <c r="AQ256" s="40"/>
      <c r="AR256" s="3"/>
      <c r="AS256" s="3"/>
      <c r="AT256" s="3"/>
      <c r="AU256" s="3"/>
      <c r="AV256" s="44">
        <f t="shared" si="47"/>
        <v>7.0666496724074079</v>
      </c>
    </row>
    <row r="257" spans="1:48" x14ac:dyDescent="0.4">
      <c r="A257" s="40">
        <v>1505</v>
      </c>
      <c r="B257" s="47">
        <f t="shared" si="65"/>
        <v>0.47896</v>
      </c>
      <c r="C257" s="41">
        <f t="shared" si="66"/>
        <v>0</v>
      </c>
      <c r="D257" s="52">
        <v>0.47</v>
      </c>
      <c r="E257" s="41">
        <f t="shared" si="53"/>
        <v>0</v>
      </c>
      <c r="F257" s="38">
        <v>0.71918749999999998</v>
      </c>
      <c r="G257" s="41">
        <f t="shared" si="48"/>
        <v>0</v>
      </c>
      <c r="H257" s="56">
        <v>21.718042824074075</v>
      </c>
      <c r="I257" s="41">
        <f t="shared" si="45"/>
        <v>0</v>
      </c>
      <c r="J257" s="36"/>
      <c r="K257" s="36"/>
      <c r="L257" s="36">
        <v>0.158</v>
      </c>
      <c r="M257" s="41">
        <f t="shared" si="60"/>
        <v>0</v>
      </c>
      <c r="N257" s="37">
        <v>9.1999999999999998E-2</v>
      </c>
      <c r="O257" s="41">
        <f t="shared" si="54"/>
        <v>0</v>
      </c>
      <c r="P257" s="49">
        <f t="shared" si="55"/>
        <v>0.125</v>
      </c>
      <c r="Q257" s="49">
        <f t="shared" si="57"/>
        <v>0</v>
      </c>
      <c r="R257" s="5">
        <v>5.6</v>
      </c>
      <c r="S257" s="41">
        <f t="shared" si="51"/>
        <v>0</v>
      </c>
      <c r="T257" s="65">
        <v>0.66171279999999999</v>
      </c>
      <c r="U257" s="41">
        <f t="shared" si="63"/>
        <v>0</v>
      </c>
      <c r="V257" s="40">
        <v>18.8</v>
      </c>
      <c r="W257" s="41">
        <f t="shared" si="46"/>
        <v>0</v>
      </c>
      <c r="X257" s="49">
        <f t="shared" si="62"/>
        <v>9.7308564000000004</v>
      </c>
      <c r="Y257" s="49">
        <f t="shared" si="64"/>
        <v>0</v>
      </c>
      <c r="Z257" s="40"/>
      <c r="AA257" s="40"/>
      <c r="AB257" s="54">
        <v>20.74</v>
      </c>
      <c r="AC257" s="40"/>
      <c r="AD257" s="40"/>
      <c r="AE257" s="40"/>
      <c r="AF257" s="40"/>
      <c r="AG257" s="40"/>
      <c r="AH257" s="40"/>
      <c r="AI257" s="40"/>
      <c r="AJ257" s="40">
        <v>9.4E-2</v>
      </c>
      <c r="AK257" s="41">
        <f t="shared" si="67"/>
        <v>0</v>
      </c>
      <c r="AL257" s="42">
        <v>0.1389</v>
      </c>
      <c r="AM257" s="41">
        <f t="shared" si="58"/>
        <v>0</v>
      </c>
      <c r="AN257" s="49">
        <f t="shared" si="56"/>
        <v>0.11645</v>
      </c>
      <c r="AO257" s="49">
        <f t="shared" si="59"/>
        <v>0</v>
      </c>
      <c r="AP257" s="57">
        <v>10.968</v>
      </c>
      <c r="AQ257" s="40"/>
      <c r="AR257" s="3"/>
      <c r="AS257" s="3"/>
      <c r="AT257" s="3"/>
      <c r="AU257" s="5"/>
      <c r="AV257" s="44">
        <f t="shared" si="47"/>
        <v>7.0666496724074079</v>
      </c>
    </row>
    <row r="258" spans="1:48" x14ac:dyDescent="0.4">
      <c r="A258" s="40">
        <v>1506</v>
      </c>
      <c r="B258" s="47">
        <f t="shared" si="65"/>
        <v>0.47896</v>
      </c>
      <c r="C258" s="41">
        <f t="shared" si="66"/>
        <v>0</v>
      </c>
      <c r="D258" s="52">
        <v>0.47</v>
      </c>
      <c r="E258" s="41">
        <f t="shared" si="53"/>
        <v>0</v>
      </c>
      <c r="F258" s="38">
        <v>0.71918749999999998</v>
      </c>
      <c r="G258" s="41">
        <f t="shared" si="48"/>
        <v>0</v>
      </c>
      <c r="H258" s="56">
        <v>21.718042824074075</v>
      </c>
      <c r="I258" s="41">
        <f t="shared" si="45"/>
        <v>0</v>
      </c>
      <c r="J258" s="36"/>
      <c r="K258" s="36"/>
      <c r="L258" s="36">
        <v>0.158</v>
      </c>
      <c r="M258" s="41">
        <f t="shared" si="60"/>
        <v>0</v>
      </c>
      <c r="N258" s="37">
        <v>9.1999999999999998E-2</v>
      </c>
      <c r="O258" s="41">
        <f t="shared" si="54"/>
        <v>0</v>
      </c>
      <c r="P258" s="49">
        <f t="shared" si="55"/>
        <v>0.125</v>
      </c>
      <c r="Q258" s="49">
        <f t="shared" si="57"/>
        <v>0</v>
      </c>
      <c r="R258" s="5">
        <v>5.6</v>
      </c>
      <c r="S258" s="41">
        <f t="shared" si="51"/>
        <v>0</v>
      </c>
      <c r="T258" s="65">
        <v>0.66171279999999999</v>
      </c>
      <c r="U258" s="41">
        <f t="shared" si="63"/>
        <v>0</v>
      </c>
      <c r="V258" s="40">
        <v>18.8</v>
      </c>
      <c r="W258" s="41">
        <f t="shared" si="46"/>
        <v>0</v>
      </c>
      <c r="X258" s="49">
        <f t="shared" si="62"/>
        <v>9.7308564000000004</v>
      </c>
      <c r="Y258" s="49">
        <f t="shared" si="64"/>
        <v>0</v>
      </c>
      <c r="Z258" s="40"/>
      <c r="AA258" s="40"/>
      <c r="AB258" s="54">
        <v>20.74</v>
      </c>
      <c r="AC258" s="40"/>
      <c r="AD258" s="40"/>
      <c r="AE258" s="40"/>
      <c r="AF258" s="40"/>
      <c r="AG258" s="40"/>
      <c r="AH258" s="40"/>
      <c r="AI258" s="40"/>
      <c r="AJ258" s="40">
        <v>9.4E-2</v>
      </c>
      <c r="AK258" s="41">
        <f t="shared" si="67"/>
        <v>0</v>
      </c>
      <c r="AL258" s="42">
        <v>0.1389</v>
      </c>
      <c r="AM258" s="41">
        <f t="shared" si="58"/>
        <v>0</v>
      </c>
      <c r="AN258" s="49">
        <f t="shared" si="56"/>
        <v>0.11645</v>
      </c>
      <c r="AO258" s="49">
        <f t="shared" si="59"/>
        <v>0</v>
      </c>
      <c r="AP258" s="57">
        <v>10.968</v>
      </c>
      <c r="AQ258" s="40"/>
      <c r="AR258" s="3"/>
      <c r="AS258" s="3"/>
      <c r="AT258" s="3"/>
      <c r="AU258" s="5"/>
      <c r="AV258" s="44">
        <f t="shared" si="47"/>
        <v>7.0666496724074079</v>
      </c>
    </row>
    <row r="259" spans="1:48" x14ac:dyDescent="0.4">
      <c r="A259" s="40">
        <v>1507</v>
      </c>
      <c r="B259" s="47">
        <f t="shared" si="65"/>
        <v>0.47896</v>
      </c>
      <c r="C259" s="41">
        <f t="shared" si="66"/>
        <v>0</v>
      </c>
      <c r="D259" s="52">
        <v>0.47</v>
      </c>
      <c r="E259" s="41">
        <f t="shared" si="53"/>
        <v>0</v>
      </c>
      <c r="F259" s="38">
        <v>0.71918749999999998</v>
      </c>
      <c r="G259" s="41">
        <f t="shared" si="48"/>
        <v>0</v>
      </c>
      <c r="H259" s="56">
        <v>21.718042824074075</v>
      </c>
      <c r="I259" s="41">
        <f t="shared" si="45"/>
        <v>0</v>
      </c>
      <c r="J259" s="36"/>
      <c r="K259" s="36"/>
      <c r="L259" s="36">
        <v>0.158</v>
      </c>
      <c r="M259" s="41">
        <f t="shared" si="60"/>
        <v>0</v>
      </c>
      <c r="N259" s="37">
        <v>9.1999999999999998E-2</v>
      </c>
      <c r="O259" s="41">
        <f t="shared" si="54"/>
        <v>0</v>
      </c>
      <c r="P259" s="49">
        <f t="shared" si="55"/>
        <v>0.125</v>
      </c>
      <c r="Q259" s="49">
        <f t="shared" si="57"/>
        <v>0</v>
      </c>
      <c r="R259" s="5">
        <v>5.6</v>
      </c>
      <c r="S259" s="41">
        <f t="shared" si="51"/>
        <v>0</v>
      </c>
      <c r="T259" s="65">
        <v>0.66171279999999999</v>
      </c>
      <c r="U259" s="41">
        <f t="shared" si="63"/>
        <v>0</v>
      </c>
      <c r="V259" s="40">
        <v>18.8</v>
      </c>
      <c r="W259" s="41">
        <f t="shared" si="46"/>
        <v>0</v>
      </c>
      <c r="X259" s="49">
        <f t="shared" si="62"/>
        <v>9.7308564000000004</v>
      </c>
      <c r="Y259" s="49">
        <f t="shared" si="64"/>
        <v>0</v>
      </c>
      <c r="Z259" s="40"/>
      <c r="AA259" s="40"/>
      <c r="AB259" s="54">
        <v>20.74</v>
      </c>
      <c r="AC259" s="40"/>
      <c r="AD259" s="40"/>
      <c r="AE259" s="40"/>
      <c r="AF259" s="40"/>
      <c r="AG259" s="40"/>
      <c r="AH259" s="40"/>
      <c r="AI259" s="40"/>
      <c r="AJ259" s="40">
        <v>9.4E-2</v>
      </c>
      <c r="AK259" s="41">
        <f t="shared" si="67"/>
        <v>0</v>
      </c>
      <c r="AL259" s="42">
        <v>0.1389</v>
      </c>
      <c r="AM259" s="41">
        <f t="shared" si="58"/>
        <v>0</v>
      </c>
      <c r="AN259" s="49">
        <f t="shared" si="56"/>
        <v>0.11645</v>
      </c>
      <c r="AO259" s="49">
        <f t="shared" si="59"/>
        <v>0</v>
      </c>
      <c r="AP259" s="57">
        <v>10.968</v>
      </c>
      <c r="AQ259" s="40"/>
      <c r="AR259" s="3"/>
      <c r="AS259" s="3"/>
      <c r="AT259" s="3"/>
      <c r="AU259" s="5"/>
      <c r="AV259" s="44">
        <f t="shared" si="47"/>
        <v>7.0666496724074079</v>
      </c>
    </row>
    <row r="260" spans="1:48" x14ac:dyDescent="0.4">
      <c r="A260" s="40">
        <v>1508</v>
      </c>
      <c r="B260" s="47">
        <f t="shared" si="65"/>
        <v>0.47896</v>
      </c>
      <c r="C260" s="41">
        <f t="shared" si="66"/>
        <v>0</v>
      </c>
      <c r="D260" s="52">
        <v>0.47</v>
      </c>
      <c r="E260" s="41">
        <f t="shared" si="53"/>
        <v>0</v>
      </c>
      <c r="F260" s="38">
        <v>0.71918749999999998</v>
      </c>
      <c r="G260" s="41">
        <f t="shared" si="48"/>
        <v>0</v>
      </c>
      <c r="H260" s="56">
        <v>21.718042824074075</v>
      </c>
      <c r="I260" s="41">
        <f t="shared" si="45"/>
        <v>0</v>
      </c>
      <c r="J260" s="36"/>
      <c r="K260" s="36"/>
      <c r="L260" s="36">
        <v>0.158</v>
      </c>
      <c r="M260" s="41">
        <f t="shared" si="60"/>
        <v>0</v>
      </c>
      <c r="N260" s="37">
        <v>9.1999999999999998E-2</v>
      </c>
      <c r="O260" s="41">
        <f t="shared" si="54"/>
        <v>0</v>
      </c>
      <c r="P260" s="49">
        <f t="shared" si="55"/>
        <v>0.125</v>
      </c>
      <c r="Q260" s="49">
        <f t="shared" si="57"/>
        <v>0</v>
      </c>
      <c r="R260" s="5">
        <v>5.6</v>
      </c>
      <c r="S260" s="41">
        <f t="shared" si="51"/>
        <v>0</v>
      </c>
      <c r="T260" s="65">
        <v>0.66171279999999999</v>
      </c>
      <c r="U260" s="41">
        <f t="shared" si="63"/>
        <v>0</v>
      </c>
      <c r="V260" s="40">
        <v>18.8</v>
      </c>
      <c r="W260" s="41">
        <f t="shared" si="46"/>
        <v>0</v>
      </c>
      <c r="X260" s="49">
        <f t="shared" si="62"/>
        <v>9.7308564000000004</v>
      </c>
      <c r="Y260" s="49">
        <f t="shared" si="64"/>
        <v>0</v>
      </c>
      <c r="Z260" s="40"/>
      <c r="AA260" s="40"/>
      <c r="AB260" s="54">
        <v>20.74</v>
      </c>
      <c r="AC260" s="40"/>
      <c r="AD260" s="40"/>
      <c r="AE260" s="40"/>
      <c r="AF260" s="40"/>
      <c r="AG260" s="40"/>
      <c r="AH260" s="40"/>
      <c r="AI260" s="40"/>
      <c r="AJ260" s="40">
        <v>9.4E-2</v>
      </c>
      <c r="AK260" s="41">
        <f t="shared" si="67"/>
        <v>0</v>
      </c>
      <c r="AL260" s="42">
        <v>0.1389</v>
      </c>
      <c r="AM260" s="41">
        <f t="shared" si="58"/>
        <v>0</v>
      </c>
      <c r="AN260" s="49">
        <f t="shared" si="56"/>
        <v>0.11645</v>
      </c>
      <c r="AO260" s="49">
        <f t="shared" si="59"/>
        <v>0</v>
      </c>
      <c r="AP260" s="57">
        <v>10.968</v>
      </c>
      <c r="AQ260" s="40"/>
      <c r="AR260" s="3"/>
      <c r="AS260" s="3"/>
      <c r="AT260" s="3"/>
      <c r="AU260" s="5"/>
      <c r="AV260" s="44">
        <f t="shared" si="47"/>
        <v>7.0666496724074079</v>
      </c>
    </row>
    <row r="261" spans="1:48" x14ac:dyDescent="0.4">
      <c r="A261" s="40">
        <v>1509</v>
      </c>
      <c r="B261" s="47">
        <f t="shared" si="65"/>
        <v>0.47896</v>
      </c>
      <c r="C261" s="41">
        <f t="shared" si="66"/>
        <v>0</v>
      </c>
      <c r="D261" s="52">
        <v>0.47</v>
      </c>
      <c r="E261" s="41">
        <f t="shared" si="53"/>
        <v>0</v>
      </c>
      <c r="F261" s="38">
        <v>0.71918749999999998</v>
      </c>
      <c r="G261" s="41">
        <f t="shared" si="48"/>
        <v>0</v>
      </c>
      <c r="H261" s="56">
        <v>21.718042824074075</v>
      </c>
      <c r="I261" s="41">
        <f t="shared" si="45"/>
        <v>0</v>
      </c>
      <c r="J261" s="36"/>
      <c r="K261" s="36"/>
      <c r="L261" s="36">
        <v>0.127</v>
      </c>
      <c r="M261" s="41">
        <f t="shared" si="60"/>
        <v>-19.620253164556967</v>
      </c>
      <c r="N261" s="37">
        <v>9.1999999999999998E-2</v>
      </c>
      <c r="O261" s="41">
        <f t="shared" si="54"/>
        <v>0</v>
      </c>
      <c r="P261" s="49">
        <f t="shared" si="55"/>
        <v>0.1095</v>
      </c>
      <c r="Q261" s="49">
        <f t="shared" si="57"/>
        <v>-9.8101265822784836</v>
      </c>
      <c r="R261" s="5">
        <v>5.6</v>
      </c>
      <c r="S261" s="41">
        <f t="shared" si="51"/>
        <v>0</v>
      </c>
      <c r="T261" s="65">
        <v>0.66171279999999999</v>
      </c>
      <c r="U261" s="41">
        <f t="shared" si="63"/>
        <v>0</v>
      </c>
      <c r="V261" s="40">
        <v>18.8</v>
      </c>
      <c r="W261" s="41">
        <f t="shared" si="46"/>
        <v>0</v>
      </c>
      <c r="X261" s="49">
        <f t="shared" si="62"/>
        <v>9.7308564000000004</v>
      </c>
      <c r="Y261" s="49">
        <f t="shared" si="64"/>
        <v>0</v>
      </c>
      <c r="Z261" s="40"/>
      <c r="AA261" s="40"/>
      <c r="AB261" s="54">
        <v>20.74</v>
      </c>
      <c r="AC261" s="40"/>
      <c r="AD261" s="40"/>
      <c r="AE261" s="40"/>
      <c r="AF261" s="40"/>
      <c r="AG261" s="40"/>
      <c r="AH261" s="40"/>
      <c r="AI261" s="40"/>
      <c r="AJ261" s="40">
        <v>9.4E-2</v>
      </c>
      <c r="AK261" s="41">
        <f t="shared" si="67"/>
        <v>0</v>
      </c>
      <c r="AL261" s="42">
        <v>0.1389</v>
      </c>
      <c r="AM261" s="41">
        <f t="shared" si="58"/>
        <v>0</v>
      </c>
      <c r="AN261" s="49">
        <f t="shared" si="56"/>
        <v>0.11645</v>
      </c>
      <c r="AO261" s="49">
        <f t="shared" si="59"/>
        <v>0</v>
      </c>
      <c r="AP261" s="57">
        <v>10.968</v>
      </c>
      <c r="AQ261" s="40"/>
      <c r="AR261" s="3"/>
      <c r="AS261" s="3"/>
      <c r="AT261" s="3"/>
      <c r="AU261" s="5"/>
      <c r="AV261" s="44">
        <f t="shared" si="47"/>
        <v>7.065099672407408</v>
      </c>
    </row>
    <row r="262" spans="1:48" x14ac:dyDescent="0.4">
      <c r="A262" s="40">
        <v>1510</v>
      </c>
      <c r="B262" s="47">
        <f t="shared" si="65"/>
        <v>0.47896</v>
      </c>
      <c r="C262" s="41">
        <f t="shared" si="66"/>
        <v>0</v>
      </c>
      <c r="D262" s="52">
        <v>0.47</v>
      </c>
      <c r="E262" s="41">
        <f t="shared" si="53"/>
        <v>0</v>
      </c>
      <c r="F262" s="38">
        <v>0.71918749999999998</v>
      </c>
      <c r="G262" s="41">
        <f t="shared" si="48"/>
        <v>0</v>
      </c>
      <c r="H262" s="56">
        <v>21.718042824074075</v>
      </c>
      <c r="I262" s="41">
        <f t="shared" si="45"/>
        <v>0</v>
      </c>
      <c r="J262" s="36"/>
      <c r="K262" s="36"/>
      <c r="L262" s="36">
        <v>0.127</v>
      </c>
      <c r="M262" s="41">
        <f t="shared" si="60"/>
        <v>0</v>
      </c>
      <c r="N262" s="37">
        <v>9.1999999999999998E-2</v>
      </c>
      <c r="O262" s="41">
        <f t="shared" si="54"/>
        <v>0</v>
      </c>
      <c r="P262" s="49">
        <f t="shared" si="55"/>
        <v>0.1095</v>
      </c>
      <c r="Q262" s="49">
        <f t="shared" si="57"/>
        <v>0</v>
      </c>
      <c r="R262" s="5">
        <v>5.6</v>
      </c>
      <c r="S262" s="41">
        <f t="shared" si="51"/>
        <v>0</v>
      </c>
      <c r="T262" s="65">
        <v>0.66171279999999999</v>
      </c>
      <c r="U262" s="41">
        <f t="shared" si="63"/>
        <v>0</v>
      </c>
      <c r="V262" s="40">
        <v>18.8</v>
      </c>
      <c r="W262" s="41">
        <f t="shared" si="46"/>
        <v>0</v>
      </c>
      <c r="X262" s="49">
        <f t="shared" si="62"/>
        <v>9.7308564000000004</v>
      </c>
      <c r="Y262" s="49">
        <f t="shared" si="64"/>
        <v>0</v>
      </c>
      <c r="Z262" s="40"/>
      <c r="AA262" s="40"/>
      <c r="AB262" s="54">
        <v>20.74</v>
      </c>
      <c r="AC262" s="40"/>
      <c r="AD262" s="40"/>
      <c r="AE262" s="40"/>
      <c r="AF262" s="40"/>
      <c r="AG262" s="40"/>
      <c r="AH262" s="40"/>
      <c r="AI262" s="40"/>
      <c r="AJ262" s="40">
        <v>9.4E-2</v>
      </c>
      <c r="AK262" s="41">
        <f t="shared" si="67"/>
        <v>0</v>
      </c>
      <c r="AL262" s="42">
        <v>0.1389</v>
      </c>
      <c r="AM262" s="41">
        <f t="shared" si="58"/>
        <v>0</v>
      </c>
      <c r="AN262" s="49">
        <f t="shared" si="56"/>
        <v>0.11645</v>
      </c>
      <c r="AO262" s="49">
        <f t="shared" si="59"/>
        <v>0</v>
      </c>
      <c r="AP262" s="57">
        <v>10.968</v>
      </c>
      <c r="AQ262" s="40"/>
      <c r="AR262" s="3"/>
      <c r="AS262" s="3"/>
      <c r="AT262" s="3"/>
      <c r="AU262" s="5"/>
      <c r="AV262" s="44">
        <f t="shared" si="47"/>
        <v>7.065099672407408</v>
      </c>
    </row>
    <row r="263" spans="1:48" x14ac:dyDescent="0.4">
      <c r="A263" s="40">
        <v>1511</v>
      </c>
      <c r="B263" s="47">
        <f t="shared" si="65"/>
        <v>0.47896</v>
      </c>
      <c r="C263" s="41">
        <f t="shared" si="66"/>
        <v>0</v>
      </c>
      <c r="D263" s="52">
        <v>0.47</v>
      </c>
      <c r="E263" s="41">
        <f t="shared" si="53"/>
        <v>0</v>
      </c>
      <c r="F263" s="38">
        <v>0.71918749999999998</v>
      </c>
      <c r="G263" s="41">
        <f t="shared" si="48"/>
        <v>0</v>
      </c>
      <c r="H263" s="56">
        <v>21.718042824074075</v>
      </c>
      <c r="I263" s="41">
        <f t="shared" si="45"/>
        <v>0</v>
      </c>
      <c r="J263" s="36"/>
      <c r="K263" s="36"/>
      <c r="L263" s="36">
        <v>0.127</v>
      </c>
      <c r="M263" s="41">
        <f t="shared" si="60"/>
        <v>0</v>
      </c>
      <c r="N263" s="37">
        <v>9.1999999999999998E-2</v>
      </c>
      <c r="O263" s="41">
        <f t="shared" si="54"/>
        <v>0</v>
      </c>
      <c r="P263" s="49">
        <f t="shared" si="55"/>
        <v>0.1095</v>
      </c>
      <c r="Q263" s="49">
        <f t="shared" si="57"/>
        <v>0</v>
      </c>
      <c r="R263" s="5">
        <v>5.6</v>
      </c>
      <c r="S263" s="41">
        <f t="shared" si="51"/>
        <v>0</v>
      </c>
      <c r="T263" s="65">
        <v>0.66171279999999999</v>
      </c>
      <c r="U263" s="41">
        <f t="shared" si="63"/>
        <v>0</v>
      </c>
      <c r="V263" s="40">
        <v>18.8</v>
      </c>
      <c r="W263" s="41">
        <f t="shared" si="46"/>
        <v>0</v>
      </c>
      <c r="X263" s="49">
        <f t="shared" si="62"/>
        <v>9.7308564000000004</v>
      </c>
      <c r="Y263" s="49">
        <f t="shared" si="64"/>
        <v>0</v>
      </c>
      <c r="Z263" s="40"/>
      <c r="AA263" s="40"/>
      <c r="AB263" s="54">
        <v>20.74</v>
      </c>
      <c r="AC263" s="40"/>
      <c r="AD263" s="40"/>
      <c r="AE263" s="40"/>
      <c r="AF263" s="40"/>
      <c r="AG263" s="40"/>
      <c r="AH263" s="40"/>
      <c r="AI263" s="40"/>
      <c r="AJ263" s="40">
        <v>9.4E-2</v>
      </c>
      <c r="AK263" s="41">
        <f t="shared" si="67"/>
        <v>0</v>
      </c>
      <c r="AL263" s="42">
        <v>0.1389</v>
      </c>
      <c r="AM263" s="41">
        <f t="shared" si="58"/>
        <v>0</v>
      </c>
      <c r="AN263" s="49">
        <f t="shared" si="56"/>
        <v>0.11645</v>
      </c>
      <c r="AO263" s="49">
        <f t="shared" si="59"/>
        <v>0</v>
      </c>
      <c r="AP263" s="57">
        <v>10.968</v>
      </c>
      <c r="AQ263" s="40"/>
      <c r="AR263" s="3"/>
      <c r="AS263" s="3"/>
      <c r="AT263" s="3"/>
      <c r="AU263" s="5"/>
      <c r="AV263" s="44">
        <f t="shared" si="47"/>
        <v>7.065099672407408</v>
      </c>
    </row>
    <row r="264" spans="1:48" x14ac:dyDescent="0.4">
      <c r="A264" s="40">
        <v>1512</v>
      </c>
      <c r="B264" s="47">
        <f t="shared" si="65"/>
        <v>0.47896</v>
      </c>
      <c r="C264" s="41">
        <f t="shared" si="66"/>
        <v>0</v>
      </c>
      <c r="D264" s="52">
        <v>0.47</v>
      </c>
      <c r="E264" s="41">
        <f t="shared" si="53"/>
        <v>0</v>
      </c>
      <c r="F264" s="38">
        <v>0.71918749999999998</v>
      </c>
      <c r="G264" s="41">
        <f t="shared" si="48"/>
        <v>0</v>
      </c>
      <c r="H264" s="56">
        <v>21.718042824074075</v>
      </c>
      <c r="I264" s="41">
        <f t="shared" si="45"/>
        <v>0</v>
      </c>
      <c r="J264" s="36"/>
      <c r="K264" s="36"/>
      <c r="L264" s="36">
        <v>0.127</v>
      </c>
      <c r="M264" s="41">
        <f t="shared" si="60"/>
        <v>0</v>
      </c>
      <c r="N264" s="37">
        <v>9.1999999999999998E-2</v>
      </c>
      <c r="O264" s="41">
        <f t="shared" si="54"/>
        <v>0</v>
      </c>
      <c r="P264" s="49">
        <f t="shared" si="55"/>
        <v>0.1095</v>
      </c>
      <c r="Q264" s="49">
        <f t="shared" si="57"/>
        <v>0</v>
      </c>
      <c r="R264" s="5">
        <v>5.6</v>
      </c>
      <c r="S264" s="41">
        <f t="shared" si="51"/>
        <v>0</v>
      </c>
      <c r="T264" s="65">
        <v>0.66171279999999999</v>
      </c>
      <c r="U264" s="41">
        <f t="shared" si="63"/>
        <v>0</v>
      </c>
      <c r="V264" s="40">
        <v>18.8</v>
      </c>
      <c r="W264" s="41">
        <f t="shared" si="46"/>
        <v>0</v>
      </c>
      <c r="X264" s="49">
        <f t="shared" si="62"/>
        <v>9.7308564000000004</v>
      </c>
      <c r="Y264" s="49">
        <f t="shared" si="64"/>
        <v>0</v>
      </c>
      <c r="Z264" s="40"/>
      <c r="AA264" s="40"/>
      <c r="AB264" s="54">
        <v>20.74</v>
      </c>
      <c r="AC264" s="40"/>
      <c r="AD264" s="40"/>
      <c r="AE264" s="40"/>
      <c r="AF264" s="40"/>
      <c r="AG264" s="40"/>
      <c r="AH264" s="40"/>
      <c r="AI264" s="40"/>
      <c r="AJ264" s="40">
        <v>9.4E-2</v>
      </c>
      <c r="AK264" s="41">
        <f t="shared" si="67"/>
        <v>0</v>
      </c>
      <c r="AL264" s="42">
        <v>0.1389</v>
      </c>
      <c r="AM264" s="41">
        <f t="shared" si="58"/>
        <v>0</v>
      </c>
      <c r="AN264" s="49">
        <f t="shared" si="56"/>
        <v>0.11645</v>
      </c>
      <c r="AO264" s="49">
        <f t="shared" si="59"/>
        <v>0</v>
      </c>
      <c r="AP264" s="57">
        <v>10.968</v>
      </c>
      <c r="AQ264" s="40"/>
      <c r="AR264" s="3"/>
      <c r="AS264" s="3"/>
      <c r="AT264" s="3"/>
      <c r="AU264" s="5"/>
      <c r="AV264" s="44">
        <f t="shared" si="47"/>
        <v>7.065099672407408</v>
      </c>
    </row>
    <row r="265" spans="1:48" x14ac:dyDescent="0.4">
      <c r="A265" s="40">
        <v>1513</v>
      </c>
      <c r="B265" s="47">
        <f t="shared" si="65"/>
        <v>0.47896</v>
      </c>
      <c r="C265" s="41">
        <f t="shared" si="66"/>
        <v>0</v>
      </c>
      <c r="D265" s="52">
        <v>0.47</v>
      </c>
      <c r="E265" s="41">
        <f t="shared" si="53"/>
        <v>0</v>
      </c>
      <c r="F265" s="38">
        <v>0.71918749999999998</v>
      </c>
      <c r="G265" s="41">
        <f t="shared" si="48"/>
        <v>0</v>
      </c>
      <c r="H265" s="56">
        <v>18.796382843137255</v>
      </c>
      <c r="I265" s="41">
        <f t="shared" si="45"/>
        <v>-13.452685421994893</v>
      </c>
      <c r="J265" s="36"/>
      <c r="K265" s="36"/>
      <c r="L265" s="36">
        <v>0.127</v>
      </c>
      <c r="M265" s="41">
        <f t="shared" si="60"/>
        <v>0</v>
      </c>
      <c r="N265" s="37">
        <v>9.1999999999999998E-2</v>
      </c>
      <c r="O265" s="41">
        <f t="shared" si="54"/>
        <v>0</v>
      </c>
      <c r="P265" s="49">
        <f t="shared" si="55"/>
        <v>0.1095</v>
      </c>
      <c r="Q265" s="49">
        <f t="shared" si="57"/>
        <v>0</v>
      </c>
      <c r="R265" s="5">
        <v>5.6</v>
      </c>
      <c r="S265" s="41">
        <f t="shared" si="51"/>
        <v>0</v>
      </c>
      <c r="T265" s="65">
        <v>0.66171279999999999</v>
      </c>
      <c r="U265" s="41">
        <f t="shared" si="63"/>
        <v>0</v>
      </c>
      <c r="V265" s="40">
        <v>18.8</v>
      </c>
      <c r="W265" s="41">
        <f t="shared" si="46"/>
        <v>0</v>
      </c>
      <c r="X265" s="49">
        <f t="shared" si="62"/>
        <v>9.7308564000000004</v>
      </c>
      <c r="Y265" s="49">
        <f t="shared" si="64"/>
        <v>0</v>
      </c>
      <c r="Z265" s="40"/>
      <c r="AA265" s="40"/>
      <c r="AB265" s="54">
        <v>20.74</v>
      </c>
      <c r="AC265" s="40"/>
      <c r="AD265" s="40"/>
      <c r="AE265" s="40"/>
      <c r="AF265" s="40"/>
      <c r="AG265" s="40"/>
      <c r="AH265" s="40"/>
      <c r="AI265" s="40"/>
      <c r="AJ265" s="40">
        <v>9.4E-2</v>
      </c>
      <c r="AK265" s="41">
        <f t="shared" si="67"/>
        <v>0</v>
      </c>
      <c r="AL265" s="42">
        <v>0.1389</v>
      </c>
      <c r="AM265" s="41">
        <f t="shared" si="58"/>
        <v>0</v>
      </c>
      <c r="AN265" s="49">
        <f t="shared" si="56"/>
        <v>0.11645</v>
      </c>
      <c r="AO265" s="49">
        <f t="shared" si="59"/>
        <v>0</v>
      </c>
      <c r="AP265" s="57">
        <v>10.968</v>
      </c>
      <c r="AQ265" s="40"/>
      <c r="AR265" s="3"/>
      <c r="AS265" s="3"/>
      <c r="AT265" s="3"/>
      <c r="AU265" s="5"/>
      <c r="AV265" s="44">
        <f t="shared" si="47"/>
        <v>6.7729336743137249</v>
      </c>
    </row>
    <row r="266" spans="1:48" x14ac:dyDescent="0.4">
      <c r="A266" s="40">
        <v>1514</v>
      </c>
      <c r="B266" s="47">
        <f t="shared" si="65"/>
        <v>0.47896</v>
      </c>
      <c r="C266" s="41">
        <f t="shared" si="66"/>
        <v>0</v>
      </c>
      <c r="D266" s="52">
        <v>0.47</v>
      </c>
      <c r="E266" s="41">
        <f t="shared" si="53"/>
        <v>0</v>
      </c>
      <c r="F266" s="38">
        <v>0.71918749999999998</v>
      </c>
      <c r="G266" s="41">
        <f t="shared" si="48"/>
        <v>0</v>
      </c>
      <c r="H266" s="56">
        <v>18.796382843137255</v>
      </c>
      <c r="I266" s="41">
        <f t="shared" si="45"/>
        <v>0</v>
      </c>
      <c r="J266" s="36"/>
      <c r="K266" s="36"/>
      <c r="L266" s="36">
        <v>0.127</v>
      </c>
      <c r="M266" s="41">
        <f t="shared" si="60"/>
        <v>0</v>
      </c>
      <c r="N266" s="37">
        <v>9.1999999999999998E-2</v>
      </c>
      <c r="O266" s="41">
        <f t="shared" si="54"/>
        <v>0</v>
      </c>
      <c r="P266" s="49">
        <f t="shared" si="55"/>
        <v>0.1095</v>
      </c>
      <c r="Q266" s="49">
        <f t="shared" si="57"/>
        <v>0</v>
      </c>
      <c r="R266" s="5">
        <v>5.6</v>
      </c>
      <c r="S266" s="41">
        <f t="shared" si="51"/>
        <v>0</v>
      </c>
      <c r="T266" s="65">
        <v>0.66171279999999999</v>
      </c>
      <c r="U266" s="41">
        <f t="shared" si="63"/>
        <v>0</v>
      </c>
      <c r="V266" s="40">
        <v>18.8</v>
      </c>
      <c r="W266" s="41">
        <f t="shared" si="46"/>
        <v>0</v>
      </c>
      <c r="X266" s="49">
        <f t="shared" si="62"/>
        <v>9.7308564000000004</v>
      </c>
      <c r="Y266" s="49">
        <f t="shared" si="64"/>
        <v>0</v>
      </c>
      <c r="Z266" s="40"/>
      <c r="AA266" s="40"/>
      <c r="AB266" s="54">
        <v>20.74</v>
      </c>
      <c r="AC266" s="40"/>
      <c r="AD266" s="40"/>
      <c r="AE266" s="40"/>
      <c r="AF266" s="40"/>
      <c r="AG266" s="40"/>
      <c r="AH266" s="40"/>
      <c r="AI266" s="40"/>
      <c r="AJ266" s="40">
        <v>9.4E-2</v>
      </c>
      <c r="AK266" s="41">
        <f t="shared" si="67"/>
        <v>0</v>
      </c>
      <c r="AL266" s="42">
        <v>0.1389</v>
      </c>
      <c r="AM266" s="41">
        <f t="shared" si="58"/>
        <v>0</v>
      </c>
      <c r="AN266" s="49">
        <f t="shared" si="56"/>
        <v>0.11645</v>
      </c>
      <c r="AO266" s="49">
        <f t="shared" si="59"/>
        <v>0</v>
      </c>
      <c r="AP266" s="57">
        <v>10.968</v>
      </c>
      <c r="AQ266" s="40"/>
      <c r="AR266" s="3"/>
      <c r="AS266" s="3"/>
      <c r="AT266" s="3"/>
      <c r="AU266" s="5"/>
      <c r="AV266" s="44">
        <f t="shared" si="47"/>
        <v>6.7729336743137249</v>
      </c>
    </row>
    <row r="267" spans="1:48" x14ac:dyDescent="0.4">
      <c r="A267" s="40">
        <v>1515</v>
      </c>
      <c r="B267" s="47">
        <f t="shared" si="65"/>
        <v>0.47896</v>
      </c>
      <c r="C267" s="41">
        <f t="shared" si="66"/>
        <v>0</v>
      </c>
      <c r="D267" s="52">
        <v>0.47</v>
      </c>
      <c r="E267" s="41">
        <f t="shared" si="53"/>
        <v>0</v>
      </c>
      <c r="F267" s="38">
        <v>0.71918749999999998</v>
      </c>
      <c r="G267" s="41">
        <f t="shared" si="48"/>
        <v>0</v>
      </c>
      <c r="H267" s="56">
        <v>18.796382843137255</v>
      </c>
      <c r="I267" s="41">
        <f t="shared" ref="I267:I330" si="68">100*(H267/H266-1)</f>
        <v>0</v>
      </c>
      <c r="J267" s="36"/>
      <c r="K267" s="36"/>
      <c r="L267" s="36">
        <v>0.127</v>
      </c>
      <c r="M267" s="41">
        <f t="shared" si="60"/>
        <v>0</v>
      </c>
      <c r="N267" s="37">
        <v>9.1999999999999998E-2</v>
      </c>
      <c r="O267" s="41">
        <f t="shared" si="54"/>
        <v>0</v>
      </c>
      <c r="P267" s="49">
        <f t="shared" si="55"/>
        <v>0.1095</v>
      </c>
      <c r="Q267" s="49">
        <f t="shared" si="57"/>
        <v>0</v>
      </c>
      <c r="R267" s="5">
        <v>5.6</v>
      </c>
      <c r="S267" s="41">
        <f t="shared" si="51"/>
        <v>0</v>
      </c>
      <c r="T267" s="65">
        <v>0.66171279999999999</v>
      </c>
      <c r="U267" s="41">
        <f t="shared" si="63"/>
        <v>0</v>
      </c>
      <c r="V267" s="40">
        <v>18.8</v>
      </c>
      <c r="W267" s="41">
        <f t="shared" ref="W267:W330" si="69">100*(V267/V266-1)</f>
        <v>0</v>
      </c>
      <c r="X267" s="49">
        <f t="shared" si="62"/>
        <v>9.7308564000000004</v>
      </c>
      <c r="Y267" s="49">
        <f t="shared" si="64"/>
        <v>0</v>
      </c>
      <c r="Z267" s="40"/>
      <c r="AA267" s="40"/>
      <c r="AB267" s="54">
        <v>20.74</v>
      </c>
      <c r="AC267" s="40"/>
      <c r="AD267" s="40"/>
      <c r="AE267" s="40"/>
      <c r="AF267" s="40"/>
      <c r="AG267" s="40"/>
      <c r="AH267" s="40"/>
      <c r="AI267" s="40"/>
      <c r="AJ267" s="40">
        <v>9.4E-2</v>
      </c>
      <c r="AK267" s="41">
        <f t="shared" si="67"/>
        <v>0</v>
      </c>
      <c r="AL267" s="42">
        <v>0.1389</v>
      </c>
      <c r="AM267" s="41">
        <f t="shared" si="58"/>
        <v>0</v>
      </c>
      <c r="AN267" s="49">
        <f t="shared" si="56"/>
        <v>0.11645</v>
      </c>
      <c r="AO267" s="49">
        <f t="shared" si="59"/>
        <v>0</v>
      </c>
      <c r="AP267" s="57">
        <v>10.968</v>
      </c>
      <c r="AQ267" s="40"/>
      <c r="AR267" s="3"/>
      <c r="AS267" s="3"/>
      <c r="AT267" s="3"/>
      <c r="AU267" s="5"/>
      <c r="AV267" s="44">
        <f t="shared" si="47"/>
        <v>6.7729336743137249</v>
      </c>
    </row>
    <row r="268" spans="1:48" x14ac:dyDescent="0.4">
      <c r="A268" s="40">
        <v>1516</v>
      </c>
      <c r="B268" s="47">
        <f t="shared" si="65"/>
        <v>0.47896</v>
      </c>
      <c r="C268" s="41">
        <f t="shared" si="66"/>
        <v>0</v>
      </c>
      <c r="D268" s="52">
        <v>0.47</v>
      </c>
      <c r="E268" s="41">
        <f t="shared" si="53"/>
        <v>0</v>
      </c>
      <c r="F268" s="38">
        <v>0.71918749999999998</v>
      </c>
      <c r="G268" s="41">
        <f t="shared" si="48"/>
        <v>0</v>
      </c>
      <c r="H268" s="56">
        <v>18.796382843137255</v>
      </c>
      <c r="I268" s="41">
        <f t="shared" si="68"/>
        <v>0</v>
      </c>
      <c r="J268" s="36"/>
      <c r="K268" s="36"/>
      <c r="L268" s="36">
        <v>0.127</v>
      </c>
      <c r="M268" s="41">
        <f t="shared" si="60"/>
        <v>0</v>
      </c>
      <c r="N268" s="37">
        <v>9.1999999999999998E-2</v>
      </c>
      <c r="O268" s="41">
        <f t="shared" si="54"/>
        <v>0</v>
      </c>
      <c r="P268" s="49">
        <f t="shared" si="55"/>
        <v>0.1095</v>
      </c>
      <c r="Q268" s="49">
        <f t="shared" si="57"/>
        <v>0</v>
      </c>
      <c r="R268" s="5">
        <v>5.6</v>
      </c>
      <c r="S268" s="41">
        <f t="shared" si="51"/>
        <v>0</v>
      </c>
      <c r="T268" s="65">
        <v>0.66171279999999999</v>
      </c>
      <c r="U268" s="41">
        <f t="shared" si="63"/>
        <v>0</v>
      </c>
      <c r="V268" s="40">
        <v>18.8</v>
      </c>
      <c r="W268" s="41">
        <f t="shared" si="69"/>
        <v>0</v>
      </c>
      <c r="X268" s="49">
        <f t="shared" si="62"/>
        <v>9.7308564000000004</v>
      </c>
      <c r="Y268" s="49">
        <f t="shared" si="64"/>
        <v>0</v>
      </c>
      <c r="Z268" s="40"/>
      <c r="AA268" s="40"/>
      <c r="AB268" s="54">
        <v>20.74</v>
      </c>
      <c r="AC268" s="40"/>
      <c r="AD268" s="40"/>
      <c r="AE268" s="40"/>
      <c r="AF268" s="40"/>
      <c r="AG268" s="40"/>
      <c r="AH268" s="40"/>
      <c r="AI268" s="40"/>
      <c r="AJ268" s="40">
        <v>9.4E-2</v>
      </c>
      <c r="AK268" s="41">
        <f t="shared" si="67"/>
        <v>0</v>
      </c>
      <c r="AL268" s="42">
        <v>0.1389</v>
      </c>
      <c r="AM268" s="41">
        <f t="shared" si="58"/>
        <v>0</v>
      </c>
      <c r="AN268" s="49">
        <f t="shared" si="56"/>
        <v>0.11645</v>
      </c>
      <c r="AO268" s="49">
        <f t="shared" si="59"/>
        <v>0</v>
      </c>
      <c r="AP268" s="57">
        <v>10.968</v>
      </c>
      <c r="AQ268" s="40"/>
      <c r="AR268" s="3"/>
      <c r="AS268" s="3"/>
      <c r="AT268" s="3"/>
      <c r="AU268" s="5"/>
      <c r="AV268" s="44">
        <f t="shared" ref="AV268:AV331" si="70">AVERAGE(B268,D268,F268,H268,P268,R268,X268,Z268,AB268,AN268,AP268,AR268)</f>
        <v>6.7729336743137249</v>
      </c>
    </row>
    <row r="269" spans="1:48" x14ac:dyDescent="0.4">
      <c r="A269" s="40">
        <v>1517</v>
      </c>
      <c r="B269" s="47">
        <f t="shared" si="65"/>
        <v>0.47896</v>
      </c>
      <c r="C269" s="41">
        <f t="shared" si="66"/>
        <v>0</v>
      </c>
      <c r="D269" s="52">
        <v>0.47</v>
      </c>
      <c r="E269" s="41">
        <f t="shared" si="53"/>
        <v>0</v>
      </c>
      <c r="F269" s="38">
        <v>0.71918749999999998</v>
      </c>
      <c r="G269" s="41">
        <f t="shared" ref="G269:G332" si="71">100*(F269/F268-1)</f>
        <v>0</v>
      </c>
      <c r="H269" s="56">
        <v>18.796382843137255</v>
      </c>
      <c r="I269" s="41">
        <f t="shared" si="68"/>
        <v>0</v>
      </c>
      <c r="J269" s="36"/>
      <c r="K269" s="36"/>
      <c r="L269" s="36">
        <v>0.127</v>
      </c>
      <c r="M269" s="41">
        <f t="shared" si="60"/>
        <v>0</v>
      </c>
      <c r="N269" s="37">
        <v>9.1999999999999998E-2</v>
      </c>
      <c r="O269" s="41">
        <f t="shared" si="54"/>
        <v>0</v>
      </c>
      <c r="P269" s="49">
        <f t="shared" si="55"/>
        <v>0.1095</v>
      </c>
      <c r="Q269" s="49">
        <f t="shared" si="57"/>
        <v>0</v>
      </c>
      <c r="R269" s="5">
        <v>5.6</v>
      </c>
      <c r="S269" s="41">
        <f t="shared" si="51"/>
        <v>0</v>
      </c>
      <c r="T269" s="65">
        <v>0.66171279999999999</v>
      </c>
      <c r="U269" s="41">
        <f t="shared" si="63"/>
        <v>0</v>
      </c>
      <c r="V269" s="40">
        <v>18.8</v>
      </c>
      <c r="W269" s="41">
        <f t="shared" si="69"/>
        <v>0</v>
      </c>
      <c r="X269" s="49">
        <f t="shared" si="62"/>
        <v>9.7308564000000004</v>
      </c>
      <c r="Y269" s="49">
        <f t="shared" si="64"/>
        <v>0</v>
      </c>
      <c r="Z269" s="40"/>
      <c r="AA269" s="40"/>
      <c r="AB269" s="54">
        <v>20.74</v>
      </c>
      <c r="AC269" s="40"/>
      <c r="AD269" s="40"/>
      <c r="AE269" s="40"/>
      <c r="AF269" s="40"/>
      <c r="AG269" s="40"/>
      <c r="AH269" s="40"/>
      <c r="AI269" s="40"/>
      <c r="AJ269" s="40">
        <v>9.4E-2</v>
      </c>
      <c r="AK269" s="41">
        <f t="shared" si="67"/>
        <v>0</v>
      </c>
      <c r="AL269" s="42">
        <v>0.1389</v>
      </c>
      <c r="AM269" s="41">
        <f t="shared" si="58"/>
        <v>0</v>
      </c>
      <c r="AN269" s="49">
        <f t="shared" si="56"/>
        <v>0.11645</v>
      </c>
      <c r="AO269" s="49">
        <f t="shared" si="59"/>
        <v>0</v>
      </c>
      <c r="AP269" s="57">
        <v>10.968</v>
      </c>
      <c r="AQ269" s="40"/>
      <c r="AR269" s="3"/>
      <c r="AS269" s="3"/>
      <c r="AT269" s="3"/>
      <c r="AU269" s="5"/>
      <c r="AV269" s="44">
        <f t="shared" si="70"/>
        <v>6.7729336743137249</v>
      </c>
    </row>
    <row r="270" spans="1:48" x14ac:dyDescent="0.4">
      <c r="A270" s="40">
        <v>1518</v>
      </c>
      <c r="B270" s="47">
        <f t="shared" si="65"/>
        <v>0.47896</v>
      </c>
      <c r="C270" s="41">
        <f t="shared" si="66"/>
        <v>0</v>
      </c>
      <c r="D270" s="52">
        <v>0.47</v>
      </c>
      <c r="E270" s="41">
        <f t="shared" si="53"/>
        <v>0</v>
      </c>
      <c r="F270" s="38">
        <v>0.71918749999999998</v>
      </c>
      <c r="G270" s="41">
        <f t="shared" si="71"/>
        <v>0</v>
      </c>
      <c r="H270" s="56">
        <v>18.796382843137255</v>
      </c>
      <c r="I270" s="41">
        <f t="shared" si="68"/>
        <v>0</v>
      </c>
      <c r="J270" s="36"/>
      <c r="K270" s="36"/>
      <c r="L270" s="36">
        <v>0.127</v>
      </c>
      <c r="M270" s="41">
        <f t="shared" si="60"/>
        <v>0</v>
      </c>
      <c r="N270" s="37">
        <v>9.1999999999999998E-2</v>
      </c>
      <c r="O270" s="41">
        <f t="shared" si="54"/>
        <v>0</v>
      </c>
      <c r="P270" s="49">
        <f t="shared" si="55"/>
        <v>0.1095</v>
      </c>
      <c r="Q270" s="49">
        <f t="shared" si="57"/>
        <v>0</v>
      </c>
      <c r="R270" s="5">
        <v>5.6</v>
      </c>
      <c r="S270" s="41">
        <f t="shared" si="51"/>
        <v>0</v>
      </c>
      <c r="T270" s="65">
        <v>0.66171279999999999</v>
      </c>
      <c r="U270" s="41">
        <f t="shared" si="63"/>
        <v>0</v>
      </c>
      <c r="V270" s="40">
        <v>18.8</v>
      </c>
      <c r="W270" s="41">
        <f t="shared" si="69"/>
        <v>0</v>
      </c>
      <c r="X270" s="49">
        <f t="shared" si="62"/>
        <v>9.7308564000000004</v>
      </c>
      <c r="Y270" s="49">
        <f t="shared" si="64"/>
        <v>0</v>
      </c>
      <c r="Z270" s="40"/>
      <c r="AA270" s="40"/>
      <c r="AB270" s="54">
        <v>20.74</v>
      </c>
      <c r="AC270" s="40"/>
      <c r="AD270" s="40"/>
      <c r="AE270" s="40"/>
      <c r="AF270" s="40"/>
      <c r="AG270" s="40"/>
      <c r="AH270" s="40"/>
      <c r="AI270" s="40"/>
      <c r="AJ270" s="40">
        <v>9.4E-2</v>
      </c>
      <c r="AK270" s="41">
        <f t="shared" si="67"/>
        <v>0</v>
      </c>
      <c r="AL270" s="42">
        <v>0.1389</v>
      </c>
      <c r="AM270" s="41">
        <f t="shared" si="58"/>
        <v>0</v>
      </c>
      <c r="AN270" s="49">
        <f t="shared" si="56"/>
        <v>0.11645</v>
      </c>
      <c r="AO270" s="49">
        <f t="shared" si="59"/>
        <v>0</v>
      </c>
      <c r="AP270" s="57">
        <v>10.968</v>
      </c>
      <c r="AQ270" s="40"/>
      <c r="AR270" s="3"/>
      <c r="AS270" s="3"/>
      <c r="AT270" s="3"/>
      <c r="AU270" s="5"/>
      <c r="AV270" s="44">
        <f t="shared" si="70"/>
        <v>6.7729336743137249</v>
      </c>
    </row>
    <row r="271" spans="1:48" x14ac:dyDescent="0.4">
      <c r="A271" s="40">
        <v>1519</v>
      </c>
      <c r="B271" s="47">
        <f t="shared" si="65"/>
        <v>0.47896</v>
      </c>
      <c r="C271" s="41">
        <f t="shared" si="66"/>
        <v>0</v>
      </c>
      <c r="D271" s="52">
        <v>0.47</v>
      </c>
      <c r="E271" s="41">
        <f t="shared" si="53"/>
        <v>0</v>
      </c>
      <c r="F271" s="38">
        <v>0.71918749999999998</v>
      </c>
      <c r="G271" s="41">
        <f t="shared" si="71"/>
        <v>0</v>
      </c>
      <c r="H271" s="56">
        <v>18.796382843137255</v>
      </c>
      <c r="I271" s="41">
        <f t="shared" si="68"/>
        <v>0</v>
      </c>
      <c r="J271" s="36"/>
      <c r="K271" s="36"/>
      <c r="L271" s="36">
        <v>0.127</v>
      </c>
      <c r="M271" s="41">
        <f t="shared" si="60"/>
        <v>0</v>
      </c>
      <c r="N271" s="37">
        <v>9.1999999999999998E-2</v>
      </c>
      <c r="O271" s="41">
        <f t="shared" si="54"/>
        <v>0</v>
      </c>
      <c r="P271" s="49">
        <f t="shared" si="55"/>
        <v>0.1095</v>
      </c>
      <c r="Q271" s="49">
        <f t="shared" si="57"/>
        <v>0</v>
      </c>
      <c r="R271" s="5">
        <v>5.6</v>
      </c>
      <c r="S271" s="41">
        <f t="shared" si="51"/>
        <v>0</v>
      </c>
      <c r="T271" s="65">
        <v>0.66171279999999999</v>
      </c>
      <c r="U271" s="41">
        <f t="shared" si="63"/>
        <v>0</v>
      </c>
      <c r="V271" s="40">
        <v>18.8</v>
      </c>
      <c r="W271" s="41">
        <f t="shared" si="69"/>
        <v>0</v>
      </c>
      <c r="X271" s="49">
        <f t="shared" si="62"/>
        <v>9.7308564000000004</v>
      </c>
      <c r="Y271" s="49">
        <f t="shared" si="64"/>
        <v>0</v>
      </c>
      <c r="Z271" s="40"/>
      <c r="AA271" s="40"/>
      <c r="AB271" s="54">
        <v>20.74</v>
      </c>
      <c r="AC271" s="40"/>
      <c r="AD271" s="40"/>
      <c r="AE271" s="40"/>
      <c r="AF271" s="40"/>
      <c r="AG271" s="40"/>
      <c r="AH271" s="40"/>
      <c r="AI271" s="40"/>
      <c r="AJ271" s="40">
        <v>9.4E-2</v>
      </c>
      <c r="AK271" s="41">
        <f t="shared" si="67"/>
        <v>0</v>
      </c>
      <c r="AL271" s="42">
        <v>0.1389</v>
      </c>
      <c r="AM271" s="41">
        <f t="shared" si="58"/>
        <v>0</v>
      </c>
      <c r="AN271" s="49">
        <f t="shared" si="56"/>
        <v>0.11645</v>
      </c>
      <c r="AO271" s="49">
        <f t="shared" si="59"/>
        <v>0</v>
      </c>
      <c r="AP271" s="57">
        <v>10.968</v>
      </c>
      <c r="AQ271" s="40"/>
      <c r="AR271" s="3"/>
      <c r="AS271" s="3"/>
      <c r="AT271" s="3"/>
      <c r="AU271" s="5"/>
      <c r="AV271" s="44">
        <f t="shared" si="70"/>
        <v>6.7729336743137249</v>
      </c>
    </row>
    <row r="272" spans="1:48" x14ac:dyDescent="0.4">
      <c r="A272" s="40">
        <v>1520</v>
      </c>
      <c r="B272" s="47">
        <f t="shared" si="65"/>
        <v>0.47896</v>
      </c>
      <c r="C272" s="41">
        <f t="shared" si="66"/>
        <v>0</v>
      </c>
      <c r="D272" s="52">
        <v>0.47</v>
      </c>
      <c r="E272" s="41">
        <f t="shared" si="53"/>
        <v>0</v>
      </c>
      <c r="F272" s="38">
        <v>0.71918749999999998</v>
      </c>
      <c r="G272" s="41">
        <f t="shared" si="71"/>
        <v>0</v>
      </c>
      <c r="H272" s="56">
        <v>18.796382843137255</v>
      </c>
      <c r="I272" s="41">
        <f t="shared" si="68"/>
        <v>0</v>
      </c>
      <c r="J272" s="36"/>
      <c r="K272" s="36"/>
      <c r="L272" s="36">
        <v>0.127</v>
      </c>
      <c r="M272" s="41">
        <f t="shared" si="60"/>
        <v>0</v>
      </c>
      <c r="N272" s="37">
        <v>9.1999999999999998E-2</v>
      </c>
      <c r="O272" s="41">
        <f t="shared" si="54"/>
        <v>0</v>
      </c>
      <c r="P272" s="49">
        <f t="shared" si="55"/>
        <v>0.1095</v>
      </c>
      <c r="Q272" s="49">
        <f t="shared" si="57"/>
        <v>0</v>
      </c>
      <c r="R272" s="5">
        <v>5.6</v>
      </c>
      <c r="S272" s="41">
        <f t="shared" si="51"/>
        <v>0</v>
      </c>
      <c r="T272" s="65">
        <v>0.66171279999999999</v>
      </c>
      <c r="U272" s="41">
        <f t="shared" si="63"/>
        <v>0</v>
      </c>
      <c r="V272" s="40">
        <v>18.8</v>
      </c>
      <c r="W272" s="41">
        <f t="shared" si="69"/>
        <v>0</v>
      </c>
      <c r="X272" s="49">
        <f t="shared" si="62"/>
        <v>9.7308564000000004</v>
      </c>
      <c r="Y272" s="49">
        <f t="shared" si="64"/>
        <v>0</v>
      </c>
      <c r="Z272" s="40"/>
      <c r="AA272" s="40"/>
      <c r="AB272" s="54">
        <v>20.74</v>
      </c>
      <c r="AC272" s="40"/>
      <c r="AD272" s="40"/>
      <c r="AE272" s="40"/>
      <c r="AF272" s="40"/>
      <c r="AG272" s="40"/>
      <c r="AH272" s="40"/>
      <c r="AI272" s="40"/>
      <c r="AJ272" s="40">
        <v>9.4E-2</v>
      </c>
      <c r="AK272" s="41">
        <f t="shared" si="67"/>
        <v>0</v>
      </c>
      <c r="AL272" s="42">
        <v>0.1389</v>
      </c>
      <c r="AM272" s="41">
        <f t="shared" si="58"/>
        <v>0</v>
      </c>
      <c r="AN272" s="49">
        <f t="shared" si="56"/>
        <v>0.11645</v>
      </c>
      <c r="AO272" s="49">
        <f t="shared" si="59"/>
        <v>0</v>
      </c>
      <c r="AP272" s="57">
        <v>10.968</v>
      </c>
      <c r="AQ272" s="40"/>
      <c r="AR272" s="3"/>
      <c r="AS272" s="3"/>
      <c r="AT272" s="3"/>
      <c r="AU272" s="5"/>
      <c r="AV272" s="44">
        <f t="shared" si="70"/>
        <v>6.7729336743137249</v>
      </c>
    </row>
    <row r="273" spans="1:48" x14ac:dyDescent="0.4">
      <c r="A273" s="40">
        <v>1521</v>
      </c>
      <c r="B273" s="47">
        <f t="shared" si="65"/>
        <v>0.47896</v>
      </c>
      <c r="C273" s="41">
        <f t="shared" si="66"/>
        <v>0</v>
      </c>
      <c r="D273" s="52">
        <v>0.47</v>
      </c>
      <c r="E273" s="41">
        <f t="shared" si="53"/>
        <v>0</v>
      </c>
      <c r="F273" s="38">
        <v>0.71918749999999998</v>
      </c>
      <c r="G273" s="41">
        <f t="shared" si="71"/>
        <v>0</v>
      </c>
      <c r="H273" s="56">
        <v>18.471916981132075</v>
      </c>
      <c r="I273" s="41">
        <f t="shared" si="68"/>
        <v>-1.7262143717382661</v>
      </c>
      <c r="J273" s="36"/>
      <c r="K273" s="36"/>
      <c r="L273" s="36">
        <v>0.127</v>
      </c>
      <c r="M273" s="41">
        <f t="shared" si="60"/>
        <v>0</v>
      </c>
      <c r="N273" s="37">
        <v>9.1999999999999998E-2</v>
      </c>
      <c r="O273" s="41">
        <f t="shared" si="54"/>
        <v>0</v>
      </c>
      <c r="P273" s="49">
        <f t="shared" si="55"/>
        <v>0.1095</v>
      </c>
      <c r="Q273" s="49">
        <f t="shared" si="57"/>
        <v>0</v>
      </c>
      <c r="R273" s="5">
        <v>5.6</v>
      </c>
      <c r="S273" s="41">
        <f t="shared" si="51"/>
        <v>0</v>
      </c>
      <c r="T273" s="65">
        <v>0.63844956666666663</v>
      </c>
      <c r="U273" s="41">
        <f t="shared" si="63"/>
        <v>-3.5156087857652674</v>
      </c>
      <c r="V273" s="40">
        <v>18.8</v>
      </c>
      <c r="W273" s="41">
        <f t="shared" si="69"/>
        <v>0</v>
      </c>
      <c r="X273" s="49">
        <f t="shared" si="62"/>
        <v>9.719224783333333</v>
      </c>
      <c r="Y273" s="49">
        <f t="shared" si="64"/>
        <v>-1.7578043928826337</v>
      </c>
      <c r="Z273" s="40"/>
      <c r="AA273" s="40"/>
      <c r="AB273" s="54">
        <v>20.74</v>
      </c>
      <c r="AC273" s="40"/>
      <c r="AD273" s="40"/>
      <c r="AE273" s="40"/>
      <c r="AF273" s="40"/>
      <c r="AG273" s="40"/>
      <c r="AH273" s="40"/>
      <c r="AI273" s="40"/>
      <c r="AJ273" s="40">
        <v>9.4E-2</v>
      </c>
      <c r="AK273" s="41">
        <f t="shared" si="67"/>
        <v>0</v>
      </c>
      <c r="AL273" s="42">
        <v>0.1389</v>
      </c>
      <c r="AM273" s="41">
        <f t="shared" si="58"/>
        <v>0</v>
      </c>
      <c r="AN273" s="49">
        <f t="shared" si="56"/>
        <v>0.11645</v>
      </c>
      <c r="AO273" s="49">
        <f t="shared" si="59"/>
        <v>0</v>
      </c>
      <c r="AP273" s="57">
        <v>10.968</v>
      </c>
      <c r="AQ273" s="40"/>
      <c r="AR273" s="3"/>
      <c r="AS273" s="3"/>
      <c r="AT273" s="3"/>
      <c r="AU273" s="5"/>
      <c r="AV273" s="44">
        <f t="shared" si="70"/>
        <v>6.7393239264465405</v>
      </c>
    </row>
    <row r="274" spans="1:48" x14ac:dyDescent="0.4">
      <c r="A274" s="40">
        <v>1522</v>
      </c>
      <c r="B274" s="47">
        <f t="shared" si="65"/>
        <v>0.47896</v>
      </c>
      <c r="C274" s="41">
        <f t="shared" si="66"/>
        <v>0</v>
      </c>
      <c r="D274" s="52">
        <v>0.47</v>
      </c>
      <c r="E274" s="41">
        <f t="shared" si="53"/>
        <v>0</v>
      </c>
      <c r="F274" s="38">
        <v>0.71918749999999998</v>
      </c>
      <c r="G274" s="41">
        <f t="shared" si="71"/>
        <v>0</v>
      </c>
      <c r="H274" s="56">
        <v>17.996536764705883</v>
      </c>
      <c r="I274" s="41">
        <f t="shared" si="68"/>
        <v>-2.5735294117646967</v>
      </c>
      <c r="J274" s="36"/>
      <c r="K274" s="36"/>
      <c r="L274" s="36">
        <v>0.127</v>
      </c>
      <c r="M274" s="41">
        <f t="shared" si="60"/>
        <v>0</v>
      </c>
      <c r="N274" s="37">
        <v>9.1999999999999998E-2</v>
      </c>
      <c r="O274" s="41">
        <f t="shared" si="54"/>
        <v>0</v>
      </c>
      <c r="P274" s="49">
        <f t="shared" si="55"/>
        <v>0.1095</v>
      </c>
      <c r="Q274" s="49">
        <f t="shared" si="57"/>
        <v>0</v>
      </c>
      <c r="R274" s="5">
        <v>5.6</v>
      </c>
      <c r="S274" s="41">
        <f t="shared" si="51"/>
        <v>0</v>
      </c>
      <c r="T274" s="65">
        <v>0.63844956666666663</v>
      </c>
      <c r="U274" s="41">
        <f t="shared" si="63"/>
        <v>0</v>
      </c>
      <c r="V274" s="40">
        <v>18.8</v>
      </c>
      <c r="W274" s="41">
        <f t="shared" si="69"/>
        <v>0</v>
      </c>
      <c r="X274" s="49">
        <f t="shared" si="62"/>
        <v>9.719224783333333</v>
      </c>
      <c r="Y274" s="49">
        <f t="shared" si="64"/>
        <v>0</v>
      </c>
      <c r="Z274" s="40"/>
      <c r="AA274" s="40"/>
      <c r="AB274" s="54">
        <v>20.74</v>
      </c>
      <c r="AC274" s="40"/>
      <c r="AD274" s="40"/>
      <c r="AE274" s="40"/>
      <c r="AF274" s="40"/>
      <c r="AG274" s="40"/>
      <c r="AH274" s="40"/>
      <c r="AI274" s="40"/>
      <c r="AJ274" s="40">
        <v>9.4E-2</v>
      </c>
      <c r="AK274" s="41">
        <f t="shared" si="67"/>
        <v>0</v>
      </c>
      <c r="AL274" s="42">
        <v>0.1389</v>
      </c>
      <c r="AM274" s="41">
        <f t="shared" si="58"/>
        <v>0</v>
      </c>
      <c r="AN274" s="49">
        <f t="shared" si="56"/>
        <v>0.11645</v>
      </c>
      <c r="AO274" s="49">
        <f t="shared" si="59"/>
        <v>0</v>
      </c>
      <c r="AP274" s="57">
        <v>10.968</v>
      </c>
      <c r="AQ274" s="40"/>
      <c r="AR274" s="3"/>
      <c r="AS274" s="3"/>
      <c r="AT274" s="3"/>
      <c r="AU274" s="5"/>
      <c r="AV274" s="44">
        <f t="shared" si="70"/>
        <v>6.6917859048039219</v>
      </c>
    </row>
    <row r="275" spans="1:48" x14ac:dyDescent="0.4">
      <c r="A275" s="40">
        <v>1523</v>
      </c>
      <c r="B275" s="47">
        <f t="shared" si="65"/>
        <v>0.47896</v>
      </c>
      <c r="C275" s="41">
        <f t="shared" si="66"/>
        <v>0</v>
      </c>
      <c r="D275" s="52">
        <v>0.47</v>
      </c>
      <c r="E275" s="41">
        <f t="shared" si="53"/>
        <v>0</v>
      </c>
      <c r="F275" s="38">
        <v>0.71918749999999998</v>
      </c>
      <c r="G275" s="41">
        <f t="shared" si="71"/>
        <v>0</v>
      </c>
      <c r="H275" s="56">
        <v>17.996536764705883</v>
      </c>
      <c r="I275" s="41">
        <f t="shared" si="68"/>
        <v>0</v>
      </c>
      <c r="J275" s="36"/>
      <c r="K275" s="36"/>
      <c r="L275" s="36">
        <v>0.127</v>
      </c>
      <c r="M275" s="41">
        <f t="shared" si="60"/>
        <v>0</v>
      </c>
      <c r="N275" s="37">
        <v>9.1999999999999998E-2</v>
      </c>
      <c r="O275" s="41">
        <f t="shared" si="54"/>
        <v>0</v>
      </c>
      <c r="P275" s="49">
        <f t="shared" si="55"/>
        <v>0.1095</v>
      </c>
      <c r="Q275" s="49">
        <f t="shared" si="57"/>
        <v>0</v>
      </c>
      <c r="R275" s="5">
        <v>5.6</v>
      </c>
      <c r="S275" s="41">
        <f t="shared" si="51"/>
        <v>0</v>
      </c>
      <c r="T275" s="65">
        <v>0.63844956666666663</v>
      </c>
      <c r="U275" s="41">
        <f t="shared" si="63"/>
        <v>0</v>
      </c>
      <c r="V275" s="40">
        <v>18.8</v>
      </c>
      <c r="W275" s="41">
        <f t="shared" si="69"/>
        <v>0</v>
      </c>
      <c r="X275" s="49">
        <f t="shared" si="62"/>
        <v>9.719224783333333</v>
      </c>
      <c r="Y275" s="49">
        <f t="shared" si="64"/>
        <v>0</v>
      </c>
      <c r="Z275" s="40"/>
      <c r="AA275" s="40"/>
      <c r="AB275" s="54">
        <v>20.74</v>
      </c>
      <c r="AC275" s="40"/>
      <c r="AD275" s="40"/>
      <c r="AE275" s="40"/>
      <c r="AF275" s="40"/>
      <c r="AG275" s="40"/>
      <c r="AH275" s="40"/>
      <c r="AI275" s="40"/>
      <c r="AJ275" s="40">
        <v>9.4E-2</v>
      </c>
      <c r="AK275" s="41">
        <f t="shared" si="67"/>
        <v>0</v>
      </c>
      <c r="AL275" s="42">
        <v>0.1389</v>
      </c>
      <c r="AM275" s="41">
        <f t="shared" si="58"/>
        <v>0</v>
      </c>
      <c r="AN275" s="49">
        <f t="shared" si="56"/>
        <v>0.11645</v>
      </c>
      <c r="AO275" s="49">
        <f t="shared" si="59"/>
        <v>0</v>
      </c>
      <c r="AP275" s="57">
        <v>10.968</v>
      </c>
      <c r="AQ275" s="57"/>
      <c r="AR275" s="3"/>
      <c r="AS275" s="3"/>
      <c r="AT275" s="3"/>
      <c r="AU275" s="5"/>
      <c r="AV275" s="44">
        <f t="shared" si="70"/>
        <v>6.6917859048039219</v>
      </c>
    </row>
    <row r="276" spans="1:48" x14ac:dyDescent="0.4">
      <c r="A276" s="40">
        <v>1524</v>
      </c>
      <c r="B276" s="47">
        <f t="shared" si="65"/>
        <v>0.47896</v>
      </c>
      <c r="C276" s="41">
        <f t="shared" si="66"/>
        <v>0</v>
      </c>
      <c r="D276" s="52">
        <v>0.47</v>
      </c>
      <c r="E276" s="41">
        <f t="shared" si="53"/>
        <v>0</v>
      </c>
      <c r="F276" s="38">
        <v>0.71918749999999998</v>
      </c>
      <c r="G276" s="41">
        <f t="shared" si="71"/>
        <v>0</v>
      </c>
      <c r="H276" s="56">
        <v>17.996536764705883</v>
      </c>
      <c r="I276" s="41">
        <f t="shared" si="68"/>
        <v>0</v>
      </c>
      <c r="J276" s="36"/>
      <c r="K276" s="36"/>
      <c r="L276" s="36">
        <v>0.11600000000000001</v>
      </c>
      <c r="M276" s="41">
        <f t="shared" si="60"/>
        <v>-8.6614173228346409</v>
      </c>
      <c r="N276" s="37">
        <v>9.1999999999999998E-2</v>
      </c>
      <c r="O276" s="41">
        <f t="shared" si="54"/>
        <v>0</v>
      </c>
      <c r="P276" s="49">
        <f t="shared" si="55"/>
        <v>0.10400000000000001</v>
      </c>
      <c r="Q276" s="49">
        <f t="shared" si="57"/>
        <v>-4.3307086614173205</v>
      </c>
      <c r="R276" s="5">
        <v>5.6</v>
      </c>
      <c r="S276" s="41">
        <f t="shared" si="51"/>
        <v>0</v>
      </c>
      <c r="T276" s="65">
        <v>0.63844956666666663</v>
      </c>
      <c r="U276" s="41">
        <f t="shared" si="63"/>
        <v>0</v>
      </c>
      <c r="V276" s="40">
        <v>18.8</v>
      </c>
      <c r="W276" s="41">
        <f t="shared" si="69"/>
        <v>0</v>
      </c>
      <c r="X276" s="49">
        <f t="shared" si="62"/>
        <v>9.719224783333333</v>
      </c>
      <c r="Y276" s="49">
        <f t="shared" si="64"/>
        <v>0</v>
      </c>
      <c r="Z276" s="40"/>
      <c r="AA276" s="40"/>
      <c r="AB276" s="54">
        <v>20.74</v>
      </c>
      <c r="AC276" s="40"/>
      <c r="AD276" s="40"/>
      <c r="AE276" s="40"/>
      <c r="AF276" s="40"/>
      <c r="AG276" s="40"/>
      <c r="AH276" s="40"/>
      <c r="AI276" s="40"/>
      <c r="AJ276" s="40">
        <v>9.4E-2</v>
      </c>
      <c r="AK276" s="41">
        <f t="shared" si="67"/>
        <v>0</v>
      </c>
      <c r="AL276" s="42">
        <v>0.1389</v>
      </c>
      <c r="AM276" s="41">
        <f t="shared" si="58"/>
        <v>0</v>
      </c>
      <c r="AN276" s="49">
        <f t="shared" si="56"/>
        <v>0.11645</v>
      </c>
      <c r="AO276" s="49">
        <f t="shared" si="59"/>
        <v>0</v>
      </c>
      <c r="AP276" s="57">
        <v>10.968</v>
      </c>
      <c r="AQ276" s="41">
        <f t="shared" ref="AQ276:AQ307" si="72">100*(AP276/AP275-1)</f>
        <v>0</v>
      </c>
      <c r="AR276" s="3"/>
      <c r="AS276" s="3"/>
      <c r="AT276" s="3"/>
      <c r="AU276" s="5"/>
      <c r="AV276" s="44">
        <f t="shared" si="70"/>
        <v>6.6912359048039223</v>
      </c>
    </row>
    <row r="277" spans="1:48" x14ac:dyDescent="0.4">
      <c r="A277" s="40">
        <v>1525</v>
      </c>
      <c r="B277" s="47">
        <f t="shared" si="65"/>
        <v>0.47896</v>
      </c>
      <c r="C277" s="41">
        <f t="shared" si="66"/>
        <v>0</v>
      </c>
      <c r="D277" s="52">
        <v>0.47</v>
      </c>
      <c r="E277" s="41">
        <f t="shared" si="53"/>
        <v>0</v>
      </c>
      <c r="F277" s="38">
        <v>0.71918749999999998</v>
      </c>
      <c r="G277" s="41">
        <f t="shared" si="71"/>
        <v>0</v>
      </c>
      <c r="H277" s="56">
        <v>17.996536764705883</v>
      </c>
      <c r="I277" s="41">
        <f t="shared" si="68"/>
        <v>0</v>
      </c>
      <c r="J277" s="36"/>
      <c r="K277" s="36"/>
      <c r="L277" s="36">
        <v>0.11600000000000001</v>
      </c>
      <c r="M277" s="41">
        <f t="shared" si="60"/>
        <v>0</v>
      </c>
      <c r="N277" s="37">
        <v>9.1999999999999998E-2</v>
      </c>
      <c r="O277" s="41">
        <f t="shared" si="54"/>
        <v>0</v>
      </c>
      <c r="P277" s="49">
        <f t="shared" si="55"/>
        <v>0.10400000000000001</v>
      </c>
      <c r="Q277" s="49">
        <f t="shared" si="57"/>
        <v>0</v>
      </c>
      <c r="R277" s="5">
        <v>5.6</v>
      </c>
      <c r="S277" s="41">
        <f t="shared" si="51"/>
        <v>0</v>
      </c>
      <c r="T277" s="65">
        <v>0.63844956666666663</v>
      </c>
      <c r="U277" s="41">
        <f t="shared" si="63"/>
        <v>0</v>
      </c>
      <c r="V277" s="40">
        <v>18.8</v>
      </c>
      <c r="W277" s="41">
        <f t="shared" si="69"/>
        <v>0</v>
      </c>
      <c r="X277" s="49">
        <f t="shared" si="62"/>
        <v>9.719224783333333</v>
      </c>
      <c r="Y277" s="49">
        <f t="shared" si="64"/>
        <v>0</v>
      </c>
      <c r="Z277" s="40"/>
      <c r="AA277" s="40"/>
      <c r="AB277" s="54">
        <v>20.74</v>
      </c>
      <c r="AC277" s="40"/>
      <c r="AD277" s="40"/>
      <c r="AE277" s="40"/>
      <c r="AF277" s="40"/>
      <c r="AG277" s="40"/>
      <c r="AH277" s="40"/>
      <c r="AI277" s="40"/>
      <c r="AJ277" s="40">
        <v>9.4E-2</v>
      </c>
      <c r="AK277" s="41">
        <f t="shared" si="67"/>
        <v>0</v>
      </c>
      <c r="AL277" s="42">
        <v>0.1389</v>
      </c>
      <c r="AM277" s="41">
        <f t="shared" si="58"/>
        <v>0</v>
      </c>
      <c r="AN277" s="49">
        <f t="shared" si="56"/>
        <v>0.11645</v>
      </c>
      <c r="AO277" s="49">
        <f t="shared" si="59"/>
        <v>0</v>
      </c>
      <c r="AP277" s="57">
        <v>10.968</v>
      </c>
      <c r="AQ277" s="41">
        <f t="shared" si="72"/>
        <v>0</v>
      </c>
      <c r="AR277" s="3"/>
      <c r="AS277" s="3"/>
      <c r="AT277" s="3"/>
      <c r="AU277" s="5"/>
      <c r="AV277" s="44">
        <f t="shared" si="70"/>
        <v>6.6912359048039223</v>
      </c>
    </row>
    <row r="278" spans="1:48" x14ac:dyDescent="0.4">
      <c r="A278" s="40">
        <v>1526</v>
      </c>
      <c r="B278" s="47">
        <v>0.42968000000000001</v>
      </c>
      <c r="C278" s="41">
        <f t="shared" si="66"/>
        <v>-10.288959412059462</v>
      </c>
      <c r="D278" s="52">
        <v>0.47</v>
      </c>
      <c r="E278" s="41">
        <f t="shared" si="53"/>
        <v>0</v>
      </c>
      <c r="F278" s="38">
        <v>0.63927777777777772</v>
      </c>
      <c r="G278" s="41">
        <f t="shared" si="71"/>
        <v>-11.111111111111116</v>
      </c>
      <c r="H278" s="56">
        <v>17.996536764705883</v>
      </c>
      <c r="I278" s="41">
        <f t="shared" si="68"/>
        <v>0</v>
      </c>
      <c r="J278" s="36"/>
      <c r="K278" s="36"/>
      <c r="L278" s="36">
        <v>0.11600000000000001</v>
      </c>
      <c r="M278" s="41">
        <f t="shared" si="60"/>
        <v>0</v>
      </c>
      <c r="N278" s="37">
        <v>9.1999999999999998E-2</v>
      </c>
      <c r="O278" s="41">
        <f t="shared" si="54"/>
        <v>0</v>
      </c>
      <c r="P278" s="49">
        <f t="shared" si="55"/>
        <v>0.10400000000000001</v>
      </c>
      <c r="Q278" s="49">
        <f t="shared" si="57"/>
        <v>0</v>
      </c>
      <c r="R278" s="5">
        <v>5.6</v>
      </c>
      <c r="S278" s="41">
        <f t="shared" si="51"/>
        <v>0</v>
      </c>
      <c r="T278" s="65">
        <v>0.58933803333333334</v>
      </c>
      <c r="U278" s="41">
        <f t="shared" si="63"/>
        <v>-7.6923121100612057</v>
      </c>
      <c r="V278" s="40">
        <v>18.8</v>
      </c>
      <c r="W278" s="41">
        <f t="shared" si="69"/>
        <v>0</v>
      </c>
      <c r="X278" s="49">
        <f t="shared" si="62"/>
        <v>9.6946690166666674</v>
      </c>
      <c r="Y278" s="49">
        <f t="shared" si="64"/>
        <v>-3.8461560550306029</v>
      </c>
      <c r="Z278" s="40"/>
      <c r="AA278" s="40"/>
      <c r="AB278" s="54">
        <v>20.74</v>
      </c>
      <c r="AC278" s="40"/>
      <c r="AD278" s="40"/>
      <c r="AE278" s="40"/>
      <c r="AF278" s="40"/>
      <c r="AG278" s="40"/>
      <c r="AH278" s="40"/>
      <c r="AI278" s="40"/>
      <c r="AJ278" s="40">
        <v>9.4E-2</v>
      </c>
      <c r="AK278" s="41">
        <f t="shared" si="67"/>
        <v>0</v>
      </c>
      <c r="AL278" s="42">
        <v>0.1389</v>
      </c>
      <c r="AM278" s="41">
        <f t="shared" si="58"/>
        <v>0</v>
      </c>
      <c r="AN278" s="49">
        <f t="shared" si="56"/>
        <v>0.11645</v>
      </c>
      <c r="AO278" s="49">
        <f t="shared" si="59"/>
        <v>0</v>
      </c>
      <c r="AP278" s="57">
        <v>10.968</v>
      </c>
      <c r="AQ278" s="41">
        <f t="shared" si="72"/>
        <v>0</v>
      </c>
      <c r="AR278" s="5"/>
      <c r="AS278" s="5"/>
      <c r="AT278" s="3"/>
      <c r="AU278" s="5"/>
      <c r="AV278" s="44">
        <f t="shared" si="70"/>
        <v>6.6758613559150337</v>
      </c>
    </row>
    <row r="279" spans="1:48" x14ac:dyDescent="0.4">
      <c r="A279" s="40">
        <v>1527</v>
      </c>
      <c r="B279" s="47">
        <v>0.42968000000000001</v>
      </c>
      <c r="C279" s="41">
        <f t="shared" si="66"/>
        <v>0</v>
      </c>
      <c r="D279" s="52">
        <v>0.47</v>
      </c>
      <c r="E279" s="41">
        <f t="shared" si="53"/>
        <v>0</v>
      </c>
      <c r="F279" s="38">
        <v>0.63927777777777772</v>
      </c>
      <c r="G279" s="41">
        <f t="shared" si="71"/>
        <v>0</v>
      </c>
      <c r="H279" s="56">
        <v>17.996536764705883</v>
      </c>
      <c r="I279" s="41">
        <f t="shared" si="68"/>
        <v>0</v>
      </c>
      <c r="J279" s="36"/>
      <c r="K279" s="36"/>
      <c r="L279" s="36">
        <v>0.11600000000000001</v>
      </c>
      <c r="M279" s="41">
        <f t="shared" si="60"/>
        <v>0</v>
      </c>
      <c r="N279" s="37">
        <v>9.1999999999999998E-2</v>
      </c>
      <c r="O279" s="41">
        <f t="shared" si="54"/>
        <v>0</v>
      </c>
      <c r="P279" s="49">
        <f t="shared" si="55"/>
        <v>0.10400000000000001</v>
      </c>
      <c r="Q279" s="49">
        <f t="shared" si="57"/>
        <v>0</v>
      </c>
      <c r="R279" s="5">
        <v>5.6</v>
      </c>
      <c r="S279" s="41">
        <f t="shared" si="51"/>
        <v>0</v>
      </c>
      <c r="T279" s="65">
        <v>0.63844956666666663</v>
      </c>
      <c r="U279" s="41">
        <f t="shared" si="63"/>
        <v>8.3333385180581985</v>
      </c>
      <c r="V279" s="40">
        <v>18.8</v>
      </c>
      <c r="W279" s="41">
        <f t="shared" si="69"/>
        <v>0</v>
      </c>
      <c r="X279" s="49">
        <f t="shared" si="62"/>
        <v>9.719224783333333</v>
      </c>
      <c r="Y279" s="49">
        <f t="shared" si="64"/>
        <v>4.1666692590290992</v>
      </c>
      <c r="Z279" s="40"/>
      <c r="AA279" s="40"/>
      <c r="AB279" s="54">
        <v>20.74</v>
      </c>
      <c r="AC279" s="40"/>
      <c r="AD279" s="40"/>
      <c r="AE279" s="40"/>
      <c r="AF279" s="40"/>
      <c r="AG279" s="40"/>
      <c r="AH279" s="40"/>
      <c r="AI279" s="40"/>
      <c r="AJ279" s="40">
        <v>9.4E-2</v>
      </c>
      <c r="AK279" s="41">
        <f t="shared" si="67"/>
        <v>0</v>
      </c>
      <c r="AL279" s="42">
        <v>0.1389</v>
      </c>
      <c r="AM279" s="41">
        <f t="shared" si="58"/>
        <v>0</v>
      </c>
      <c r="AN279" s="49">
        <f t="shared" si="56"/>
        <v>0.11645</v>
      </c>
      <c r="AO279" s="49">
        <f t="shared" si="59"/>
        <v>0</v>
      </c>
      <c r="AP279" s="57">
        <v>10.968</v>
      </c>
      <c r="AQ279" s="41">
        <f t="shared" si="72"/>
        <v>0</v>
      </c>
      <c r="AR279" s="58">
        <v>0.66</v>
      </c>
      <c r="AS279" s="58"/>
      <c r="AT279" s="3"/>
      <c r="AU279" s="5"/>
      <c r="AV279" s="44">
        <f t="shared" si="70"/>
        <v>6.1311972114379083</v>
      </c>
    </row>
    <row r="280" spans="1:48" x14ac:dyDescent="0.4">
      <c r="A280" s="40">
        <v>1528</v>
      </c>
      <c r="B280" s="47">
        <v>0.42968000000000001</v>
      </c>
      <c r="C280" s="41">
        <f t="shared" si="66"/>
        <v>0</v>
      </c>
      <c r="D280" s="52">
        <v>0.47</v>
      </c>
      <c r="E280" s="41">
        <f t="shared" si="53"/>
        <v>0</v>
      </c>
      <c r="F280" s="38">
        <v>0.63927777777777772</v>
      </c>
      <c r="G280" s="41">
        <f t="shared" si="71"/>
        <v>0</v>
      </c>
      <c r="H280" s="56">
        <v>17.996536764705883</v>
      </c>
      <c r="I280" s="41">
        <f t="shared" si="68"/>
        <v>0</v>
      </c>
      <c r="J280" s="36"/>
      <c r="K280" s="36"/>
      <c r="L280" s="36">
        <v>0.11600000000000001</v>
      </c>
      <c r="M280" s="41">
        <f t="shared" si="60"/>
        <v>0</v>
      </c>
      <c r="N280" s="37">
        <v>9.1999999999999998E-2</v>
      </c>
      <c r="O280" s="41">
        <f t="shared" si="54"/>
        <v>0</v>
      </c>
      <c r="P280" s="49">
        <f t="shared" si="55"/>
        <v>0.10400000000000001</v>
      </c>
      <c r="Q280" s="49">
        <f t="shared" si="57"/>
        <v>0</v>
      </c>
      <c r="R280" s="5">
        <v>5.6</v>
      </c>
      <c r="S280" s="41">
        <f t="shared" si="51"/>
        <v>0</v>
      </c>
      <c r="T280" s="65">
        <v>0.63844956666666663</v>
      </c>
      <c r="U280" s="41">
        <f t="shared" si="63"/>
        <v>0</v>
      </c>
      <c r="V280" s="40">
        <v>18.8</v>
      </c>
      <c r="W280" s="41">
        <f t="shared" si="69"/>
        <v>0</v>
      </c>
      <c r="X280" s="49">
        <f t="shared" si="62"/>
        <v>9.719224783333333</v>
      </c>
      <c r="Y280" s="49">
        <f t="shared" si="64"/>
        <v>0</v>
      </c>
      <c r="Z280" s="40"/>
      <c r="AA280" s="40"/>
      <c r="AB280" s="54">
        <v>20.74</v>
      </c>
      <c r="AC280" s="40"/>
      <c r="AD280" s="40"/>
      <c r="AE280" s="40"/>
      <c r="AF280" s="40"/>
      <c r="AG280" s="40"/>
      <c r="AH280" s="40"/>
      <c r="AI280" s="40"/>
      <c r="AJ280" s="40">
        <v>9.4E-2</v>
      </c>
      <c r="AK280" s="41">
        <f t="shared" si="67"/>
        <v>0</v>
      </c>
      <c r="AL280" s="42">
        <v>0.1389</v>
      </c>
      <c r="AM280" s="41">
        <f t="shared" si="58"/>
        <v>0</v>
      </c>
      <c r="AN280" s="49">
        <f t="shared" si="56"/>
        <v>0.11645</v>
      </c>
      <c r="AO280" s="49">
        <f t="shared" si="59"/>
        <v>0</v>
      </c>
      <c r="AP280" s="57">
        <v>8.7759999999999998</v>
      </c>
      <c r="AQ280" s="41">
        <f t="shared" si="72"/>
        <v>-19.985412107950406</v>
      </c>
      <c r="AR280" s="58">
        <v>0.66</v>
      </c>
      <c r="AS280" s="58"/>
      <c r="AT280" s="3"/>
      <c r="AU280" s="5"/>
      <c r="AV280" s="44">
        <f t="shared" si="70"/>
        <v>5.9319244841651804</v>
      </c>
    </row>
    <row r="281" spans="1:48" x14ac:dyDescent="0.4">
      <c r="A281" s="40">
        <v>1529</v>
      </c>
      <c r="B281" s="47">
        <v>0.42968000000000001</v>
      </c>
      <c r="C281" s="41">
        <f t="shared" si="66"/>
        <v>0</v>
      </c>
      <c r="D281" s="52">
        <v>0.47</v>
      </c>
      <c r="E281" s="41">
        <f t="shared" si="53"/>
        <v>0</v>
      </c>
      <c r="F281" s="38">
        <v>0.63927777777777772</v>
      </c>
      <c r="G281" s="41">
        <f t="shared" si="71"/>
        <v>0</v>
      </c>
      <c r="H281" s="56">
        <v>17.996536764705883</v>
      </c>
      <c r="I281" s="41">
        <f t="shared" si="68"/>
        <v>0</v>
      </c>
      <c r="J281" s="36"/>
      <c r="K281" s="36"/>
      <c r="L281" s="36">
        <v>0.11600000000000001</v>
      </c>
      <c r="M281" s="41">
        <f t="shared" si="60"/>
        <v>0</v>
      </c>
      <c r="N281" s="37">
        <v>9.1999999999999998E-2</v>
      </c>
      <c r="O281" s="41">
        <f t="shared" si="54"/>
        <v>0</v>
      </c>
      <c r="P281" s="49">
        <f t="shared" si="55"/>
        <v>0.10400000000000001</v>
      </c>
      <c r="Q281" s="49">
        <f t="shared" si="57"/>
        <v>0</v>
      </c>
      <c r="R281" s="5">
        <v>5.6</v>
      </c>
      <c r="S281" s="41">
        <f t="shared" si="51"/>
        <v>0</v>
      </c>
      <c r="T281" s="65">
        <v>0.63844956666666663</v>
      </c>
      <c r="U281" s="41">
        <f t="shared" si="63"/>
        <v>0</v>
      </c>
      <c r="V281" s="40">
        <v>18.8</v>
      </c>
      <c r="W281" s="41">
        <f t="shared" si="69"/>
        <v>0</v>
      </c>
      <c r="X281" s="49">
        <f t="shared" si="62"/>
        <v>9.719224783333333</v>
      </c>
      <c r="Y281" s="49">
        <f t="shared" si="64"/>
        <v>0</v>
      </c>
      <c r="Z281" s="40"/>
      <c r="AA281" s="40"/>
      <c r="AB281" s="54">
        <v>20.74</v>
      </c>
      <c r="AC281" s="40"/>
      <c r="AD281" s="40"/>
      <c r="AE281" s="40"/>
      <c r="AF281" s="40"/>
      <c r="AG281" s="40"/>
      <c r="AH281" s="40"/>
      <c r="AI281" s="40"/>
      <c r="AJ281" s="40">
        <v>9.4E-2</v>
      </c>
      <c r="AK281" s="41">
        <f t="shared" si="67"/>
        <v>0</v>
      </c>
      <c r="AL281" s="42">
        <v>0.1389</v>
      </c>
      <c r="AM281" s="41">
        <f t="shared" si="58"/>
        <v>0</v>
      </c>
      <c r="AN281" s="49">
        <f t="shared" si="56"/>
        <v>0.11645</v>
      </c>
      <c r="AO281" s="49">
        <f t="shared" si="59"/>
        <v>0</v>
      </c>
      <c r="AP281" s="57">
        <v>8.7759999999999998</v>
      </c>
      <c r="AQ281" s="41">
        <f t="shared" si="72"/>
        <v>0</v>
      </c>
      <c r="AR281" s="5"/>
      <c r="AS281" s="5"/>
      <c r="AT281" s="3"/>
      <c r="AU281" s="5"/>
      <c r="AV281" s="44">
        <f t="shared" si="70"/>
        <v>6.4591169325816988</v>
      </c>
    </row>
    <row r="282" spans="1:48" x14ac:dyDescent="0.4">
      <c r="A282" s="40">
        <v>1530</v>
      </c>
      <c r="B282" s="47">
        <v>0.42968000000000001</v>
      </c>
      <c r="C282" s="41">
        <f t="shared" si="66"/>
        <v>0</v>
      </c>
      <c r="D282" s="52">
        <v>0.47</v>
      </c>
      <c r="E282" s="41">
        <f t="shared" si="53"/>
        <v>0</v>
      </c>
      <c r="F282" s="38">
        <v>0.63927777777777772</v>
      </c>
      <c r="G282" s="41">
        <f t="shared" si="71"/>
        <v>0</v>
      </c>
      <c r="H282" s="56">
        <v>17.996536764705883</v>
      </c>
      <c r="I282" s="41">
        <f t="shared" si="68"/>
        <v>0</v>
      </c>
      <c r="J282" s="36"/>
      <c r="K282" s="36"/>
      <c r="L282" s="36">
        <v>0.105</v>
      </c>
      <c r="M282" s="41">
        <f t="shared" si="60"/>
        <v>-9.482758620689669</v>
      </c>
      <c r="N282" s="37">
        <v>9.1999999999999998E-2</v>
      </c>
      <c r="O282" s="41">
        <f t="shared" si="54"/>
        <v>0</v>
      </c>
      <c r="P282" s="49">
        <f t="shared" si="55"/>
        <v>9.8500000000000004E-2</v>
      </c>
      <c r="Q282" s="49">
        <f t="shared" si="57"/>
        <v>-4.7413793103448345</v>
      </c>
      <c r="R282" s="5">
        <v>5.2</v>
      </c>
      <c r="S282" s="41">
        <f t="shared" si="51"/>
        <v>-7.1428571428571281</v>
      </c>
      <c r="T282" s="65">
        <v>0.63844956666666663</v>
      </c>
      <c r="U282" s="41">
        <f t="shared" si="63"/>
        <v>0</v>
      </c>
      <c r="V282" s="40">
        <v>18.8</v>
      </c>
      <c r="W282" s="41">
        <f t="shared" si="69"/>
        <v>0</v>
      </c>
      <c r="X282" s="49">
        <f t="shared" si="62"/>
        <v>9.719224783333333</v>
      </c>
      <c r="Y282" s="49">
        <f t="shared" si="64"/>
        <v>0</v>
      </c>
      <c r="Z282" s="40"/>
      <c r="AA282" s="40"/>
      <c r="AB282" s="54">
        <v>20.74</v>
      </c>
      <c r="AC282" s="40"/>
      <c r="AD282" s="40"/>
      <c r="AE282" s="40"/>
      <c r="AF282" s="40"/>
      <c r="AG282" s="40"/>
      <c r="AH282" s="40"/>
      <c r="AI282" s="40"/>
      <c r="AJ282" s="40">
        <v>9.4E-2</v>
      </c>
      <c r="AK282" s="41">
        <f t="shared" si="67"/>
        <v>0</v>
      </c>
      <c r="AL282" s="42">
        <v>0.1389</v>
      </c>
      <c r="AM282" s="41">
        <f t="shared" si="58"/>
        <v>0</v>
      </c>
      <c r="AN282" s="49">
        <f t="shared" si="56"/>
        <v>0.11645</v>
      </c>
      <c r="AO282" s="49">
        <f t="shared" si="59"/>
        <v>0</v>
      </c>
      <c r="AP282" s="57">
        <v>8.7759999999999998</v>
      </c>
      <c r="AQ282" s="41">
        <f t="shared" si="72"/>
        <v>0</v>
      </c>
      <c r="AR282" s="5"/>
      <c r="AS282" s="5"/>
      <c r="AT282" s="3"/>
      <c r="AU282" s="5"/>
      <c r="AV282" s="44">
        <f t="shared" si="70"/>
        <v>6.4185669325816992</v>
      </c>
    </row>
    <row r="283" spans="1:48" x14ac:dyDescent="0.4">
      <c r="A283" s="40">
        <v>1531</v>
      </c>
      <c r="B283" s="47">
        <v>0.42968000000000001</v>
      </c>
      <c r="C283" s="41">
        <f t="shared" si="66"/>
        <v>0</v>
      </c>
      <c r="D283" s="52">
        <v>0.47</v>
      </c>
      <c r="E283" s="41">
        <f t="shared" si="53"/>
        <v>0</v>
      </c>
      <c r="F283" s="38">
        <v>0.63927777777777772</v>
      </c>
      <c r="G283" s="41">
        <f t="shared" si="71"/>
        <v>0</v>
      </c>
      <c r="H283" s="56">
        <v>17.996536764705883</v>
      </c>
      <c r="I283" s="41">
        <f t="shared" si="68"/>
        <v>0</v>
      </c>
      <c r="J283" s="36"/>
      <c r="K283" s="36"/>
      <c r="L283" s="36">
        <v>0.105</v>
      </c>
      <c r="M283" s="41">
        <f t="shared" si="60"/>
        <v>0</v>
      </c>
      <c r="N283" s="37">
        <v>9.1999999999999998E-2</v>
      </c>
      <c r="O283" s="41">
        <f t="shared" si="54"/>
        <v>0</v>
      </c>
      <c r="P283" s="49">
        <f t="shared" si="55"/>
        <v>9.8500000000000004E-2</v>
      </c>
      <c r="Q283" s="49">
        <f t="shared" si="57"/>
        <v>0</v>
      </c>
      <c r="R283" s="5">
        <v>5.2</v>
      </c>
      <c r="S283" s="41">
        <f t="shared" si="51"/>
        <v>0</v>
      </c>
      <c r="T283" s="65">
        <v>0.63844956666666663</v>
      </c>
      <c r="U283" s="41">
        <f t="shared" si="63"/>
        <v>0</v>
      </c>
      <c r="V283" s="40">
        <v>18.8</v>
      </c>
      <c r="W283" s="41">
        <f t="shared" si="69"/>
        <v>0</v>
      </c>
      <c r="X283" s="49">
        <f t="shared" si="62"/>
        <v>9.719224783333333</v>
      </c>
      <c r="Y283" s="49">
        <f t="shared" si="64"/>
        <v>0</v>
      </c>
      <c r="Z283" s="40"/>
      <c r="AA283" s="40"/>
      <c r="AB283" s="54">
        <v>20.74</v>
      </c>
      <c r="AC283" s="40"/>
      <c r="AD283" s="40"/>
      <c r="AE283" s="40"/>
      <c r="AF283" s="40"/>
      <c r="AG283" s="40"/>
      <c r="AH283" s="40"/>
      <c r="AI283" s="40"/>
      <c r="AJ283" s="40">
        <v>9.4E-2</v>
      </c>
      <c r="AK283" s="41">
        <f t="shared" si="67"/>
        <v>0</v>
      </c>
      <c r="AL283" s="42">
        <v>0.1389</v>
      </c>
      <c r="AM283" s="41">
        <f t="shared" si="58"/>
        <v>0</v>
      </c>
      <c r="AN283" s="49">
        <f t="shared" si="56"/>
        <v>0.11645</v>
      </c>
      <c r="AO283" s="49">
        <f t="shared" si="59"/>
        <v>0</v>
      </c>
      <c r="AP283" s="57">
        <v>8.7759999999999998</v>
      </c>
      <c r="AQ283" s="41">
        <f t="shared" si="72"/>
        <v>0</v>
      </c>
      <c r="AR283" s="5"/>
      <c r="AS283" s="5"/>
      <c r="AT283" s="3"/>
      <c r="AU283" s="5"/>
      <c r="AV283" s="44">
        <f t="shared" si="70"/>
        <v>6.4185669325816992</v>
      </c>
    </row>
    <row r="284" spans="1:48" x14ac:dyDescent="0.4">
      <c r="A284" s="40">
        <v>1532</v>
      </c>
      <c r="B284" s="47">
        <v>0.39662999999999998</v>
      </c>
      <c r="C284" s="41">
        <f t="shared" si="66"/>
        <v>-7.6917706199962854</v>
      </c>
      <c r="D284" s="52">
        <v>0.47</v>
      </c>
      <c r="E284" s="41">
        <f t="shared" si="53"/>
        <v>0</v>
      </c>
      <c r="F284" s="38">
        <v>0.63927777777777772</v>
      </c>
      <c r="G284" s="41">
        <f t="shared" si="71"/>
        <v>0</v>
      </c>
      <c r="H284" s="56">
        <v>17.996536764705883</v>
      </c>
      <c r="I284" s="41">
        <f t="shared" si="68"/>
        <v>0</v>
      </c>
      <c r="J284" s="36"/>
      <c r="K284" s="36"/>
      <c r="L284" s="36">
        <v>0.105</v>
      </c>
      <c r="M284" s="41">
        <f t="shared" si="60"/>
        <v>0</v>
      </c>
      <c r="N284" s="37">
        <v>9.1999999999999998E-2</v>
      </c>
      <c r="O284" s="41">
        <f t="shared" si="54"/>
        <v>0</v>
      </c>
      <c r="P284" s="49">
        <f t="shared" si="55"/>
        <v>9.8500000000000004E-2</v>
      </c>
      <c r="Q284" s="49">
        <f t="shared" si="57"/>
        <v>0</v>
      </c>
      <c r="R284" s="5">
        <v>5.2</v>
      </c>
      <c r="S284" s="41">
        <f t="shared" si="51"/>
        <v>0</v>
      </c>
      <c r="T284" s="65">
        <v>0.63844956666666663</v>
      </c>
      <c r="U284" s="41">
        <f t="shared" si="63"/>
        <v>0</v>
      </c>
      <c r="V284" s="40">
        <v>18.8</v>
      </c>
      <c r="W284" s="41">
        <f t="shared" si="69"/>
        <v>0</v>
      </c>
      <c r="X284" s="49">
        <f t="shared" si="62"/>
        <v>9.719224783333333</v>
      </c>
      <c r="Y284" s="49">
        <f t="shared" si="64"/>
        <v>0</v>
      </c>
      <c r="Z284" s="40"/>
      <c r="AA284" s="40"/>
      <c r="AB284" s="54">
        <v>20.74</v>
      </c>
      <c r="AC284" s="40"/>
      <c r="AD284" s="40"/>
      <c r="AE284" s="40"/>
      <c r="AF284" s="40"/>
      <c r="AG284" s="40"/>
      <c r="AH284" s="40"/>
      <c r="AI284" s="40"/>
      <c r="AJ284" s="40">
        <v>9.4E-2</v>
      </c>
      <c r="AK284" s="41">
        <f t="shared" si="67"/>
        <v>0</v>
      </c>
      <c r="AL284" s="42">
        <v>0.1389</v>
      </c>
      <c r="AM284" s="41">
        <f t="shared" si="58"/>
        <v>0</v>
      </c>
      <c r="AN284" s="49">
        <f t="shared" si="56"/>
        <v>0.11645</v>
      </c>
      <c r="AO284" s="49">
        <f t="shared" si="59"/>
        <v>0</v>
      </c>
      <c r="AP284" s="57">
        <v>8.7759999999999998</v>
      </c>
      <c r="AQ284" s="41">
        <f t="shared" si="72"/>
        <v>0</v>
      </c>
      <c r="AR284" s="5"/>
      <c r="AS284" s="5"/>
      <c r="AT284" s="3"/>
      <c r="AU284" s="5"/>
      <c r="AV284" s="44">
        <f t="shared" si="70"/>
        <v>6.4152619325816982</v>
      </c>
    </row>
    <row r="285" spans="1:48" x14ac:dyDescent="0.4">
      <c r="A285" s="40">
        <v>1533</v>
      </c>
      <c r="B285" s="47">
        <v>0.39662999999999998</v>
      </c>
      <c r="C285" s="41">
        <f t="shared" si="66"/>
        <v>0</v>
      </c>
      <c r="D285" s="52">
        <v>0.47</v>
      </c>
      <c r="E285" s="41">
        <f t="shared" si="53"/>
        <v>0</v>
      </c>
      <c r="F285" s="38">
        <v>0.63927777777777772</v>
      </c>
      <c r="G285" s="41">
        <f t="shared" si="71"/>
        <v>0</v>
      </c>
      <c r="H285" s="56">
        <v>17.139558823529413</v>
      </c>
      <c r="I285" s="41">
        <f t="shared" si="68"/>
        <v>-4.7619047619047672</v>
      </c>
      <c r="J285" s="36"/>
      <c r="K285" s="36"/>
      <c r="L285" s="36">
        <v>0.105</v>
      </c>
      <c r="M285" s="41">
        <f t="shared" si="60"/>
        <v>0</v>
      </c>
      <c r="N285" s="37">
        <v>9.1999999999999998E-2</v>
      </c>
      <c r="O285" s="41">
        <f t="shared" si="54"/>
        <v>0</v>
      </c>
      <c r="P285" s="49">
        <f t="shared" si="55"/>
        <v>9.8500000000000004E-2</v>
      </c>
      <c r="Q285" s="49">
        <f t="shared" si="57"/>
        <v>0</v>
      </c>
      <c r="R285" s="5">
        <v>5.2</v>
      </c>
      <c r="S285" s="41">
        <f t="shared" si="51"/>
        <v>0</v>
      </c>
      <c r="T285" s="65">
        <v>0.63844956666666663</v>
      </c>
      <c r="U285" s="41">
        <f t="shared" si="63"/>
        <v>0</v>
      </c>
      <c r="V285" s="40">
        <v>18.8</v>
      </c>
      <c r="W285" s="41">
        <f t="shared" si="69"/>
        <v>0</v>
      </c>
      <c r="X285" s="49">
        <f t="shared" si="62"/>
        <v>9.719224783333333</v>
      </c>
      <c r="Y285" s="49">
        <f t="shared" si="64"/>
        <v>0</v>
      </c>
      <c r="Z285" s="40"/>
      <c r="AA285" s="40"/>
      <c r="AB285" s="54">
        <v>20.74</v>
      </c>
      <c r="AC285" s="40"/>
      <c r="AD285" s="40"/>
      <c r="AE285" s="40"/>
      <c r="AF285" s="40"/>
      <c r="AG285" s="40"/>
      <c r="AH285" s="40"/>
      <c r="AI285" s="40"/>
      <c r="AJ285" s="40">
        <v>9.4E-2</v>
      </c>
      <c r="AK285" s="41">
        <f t="shared" si="67"/>
        <v>0</v>
      </c>
      <c r="AL285" s="42">
        <v>0.1389</v>
      </c>
      <c r="AM285" s="41">
        <f t="shared" si="58"/>
        <v>0</v>
      </c>
      <c r="AN285" s="49">
        <f t="shared" si="56"/>
        <v>0.11645</v>
      </c>
      <c r="AO285" s="49">
        <f t="shared" si="59"/>
        <v>0</v>
      </c>
      <c r="AP285" s="57">
        <v>8.7759999999999998</v>
      </c>
      <c r="AQ285" s="41">
        <f t="shared" si="72"/>
        <v>0</v>
      </c>
      <c r="AR285" s="5"/>
      <c r="AS285" s="5"/>
      <c r="AT285" s="3"/>
      <c r="AU285" s="5"/>
      <c r="AV285" s="44">
        <f t="shared" si="70"/>
        <v>6.3295641384640522</v>
      </c>
    </row>
    <row r="286" spans="1:48" x14ac:dyDescent="0.4">
      <c r="A286" s="40">
        <v>1534</v>
      </c>
      <c r="B286" s="47">
        <v>0.39662999999999998</v>
      </c>
      <c r="C286" s="41">
        <f t="shared" si="66"/>
        <v>0</v>
      </c>
      <c r="D286" s="52">
        <v>0.47</v>
      </c>
      <c r="E286" s="41">
        <f t="shared" si="53"/>
        <v>0</v>
      </c>
      <c r="F286" s="38">
        <v>0.63927777777777772</v>
      </c>
      <c r="G286" s="41">
        <f t="shared" si="71"/>
        <v>0</v>
      </c>
      <c r="H286" s="56">
        <v>17.139558823529413</v>
      </c>
      <c r="I286" s="41">
        <f t="shared" si="68"/>
        <v>0</v>
      </c>
      <c r="J286" s="36"/>
      <c r="K286" s="36"/>
      <c r="L286" s="36">
        <v>0.105</v>
      </c>
      <c r="M286" s="41">
        <f t="shared" si="60"/>
        <v>0</v>
      </c>
      <c r="N286" s="37">
        <v>9.1999999999999998E-2</v>
      </c>
      <c r="O286" s="41">
        <f t="shared" si="54"/>
        <v>0</v>
      </c>
      <c r="P286" s="49">
        <f t="shared" si="55"/>
        <v>9.8500000000000004E-2</v>
      </c>
      <c r="Q286" s="49">
        <f t="shared" si="57"/>
        <v>0</v>
      </c>
      <c r="R286" s="5">
        <v>5.2</v>
      </c>
      <c r="S286" s="41">
        <f t="shared" si="51"/>
        <v>0</v>
      </c>
      <c r="T286" s="65">
        <v>0.63844956666666663</v>
      </c>
      <c r="U286" s="41">
        <f t="shared" si="63"/>
        <v>0</v>
      </c>
      <c r="V286" s="40">
        <v>18.8</v>
      </c>
      <c r="W286" s="41">
        <f t="shared" si="69"/>
        <v>0</v>
      </c>
      <c r="X286" s="49">
        <f t="shared" si="62"/>
        <v>9.719224783333333</v>
      </c>
      <c r="Y286" s="49">
        <f t="shared" si="64"/>
        <v>0</v>
      </c>
      <c r="Z286" s="40"/>
      <c r="AA286" s="40"/>
      <c r="AB286" s="54">
        <v>20.74</v>
      </c>
      <c r="AC286" s="40"/>
      <c r="AD286" s="40"/>
      <c r="AE286" s="40"/>
      <c r="AF286" s="40"/>
      <c r="AG286" s="40"/>
      <c r="AH286" s="40"/>
      <c r="AI286" s="40"/>
      <c r="AJ286" s="40">
        <v>9.4E-2</v>
      </c>
      <c r="AK286" s="41">
        <f t="shared" si="67"/>
        <v>0</v>
      </c>
      <c r="AL286" s="42">
        <v>0.1389</v>
      </c>
      <c r="AM286" s="41">
        <f t="shared" si="58"/>
        <v>0</v>
      </c>
      <c r="AN286" s="49">
        <f t="shared" si="56"/>
        <v>0.11645</v>
      </c>
      <c r="AO286" s="49">
        <f t="shared" si="59"/>
        <v>0</v>
      </c>
      <c r="AP286" s="57">
        <v>8.7759999999999998</v>
      </c>
      <c r="AQ286" s="41">
        <f t="shared" si="72"/>
        <v>0</v>
      </c>
      <c r="AR286" s="5"/>
      <c r="AS286" s="5"/>
      <c r="AT286" s="3"/>
      <c r="AU286" s="5"/>
      <c r="AV286" s="44">
        <f t="shared" si="70"/>
        <v>6.3295641384640522</v>
      </c>
    </row>
    <row r="287" spans="1:48" x14ac:dyDescent="0.4">
      <c r="A287" s="40">
        <v>1535</v>
      </c>
      <c r="B287" s="47">
        <v>0.39662999999999998</v>
      </c>
      <c r="C287" s="41">
        <f t="shared" si="66"/>
        <v>0</v>
      </c>
      <c r="D287" s="52">
        <v>0.47</v>
      </c>
      <c r="E287" s="41">
        <f t="shared" si="53"/>
        <v>0</v>
      </c>
      <c r="F287" s="38">
        <v>0.63927777777777772</v>
      </c>
      <c r="G287" s="41">
        <f t="shared" si="71"/>
        <v>0</v>
      </c>
      <c r="H287" s="56">
        <v>17.139558823529413</v>
      </c>
      <c r="I287" s="41">
        <f t="shared" si="68"/>
        <v>0</v>
      </c>
      <c r="J287" s="36"/>
      <c r="K287" s="36"/>
      <c r="L287" s="36">
        <v>0.107</v>
      </c>
      <c r="M287" s="41">
        <f t="shared" si="60"/>
        <v>1.904761904761898</v>
      </c>
      <c r="N287" s="37">
        <v>9.1999999999999998E-2</v>
      </c>
      <c r="O287" s="41">
        <f t="shared" si="54"/>
        <v>0</v>
      </c>
      <c r="P287" s="49">
        <f t="shared" si="55"/>
        <v>9.9500000000000005E-2</v>
      </c>
      <c r="Q287" s="49">
        <f t="shared" si="57"/>
        <v>0.952380952380949</v>
      </c>
      <c r="R287" s="5">
        <v>5.2</v>
      </c>
      <c r="S287" s="41">
        <f t="shared" si="51"/>
        <v>0</v>
      </c>
      <c r="T287" s="65">
        <v>0.63844956666666663</v>
      </c>
      <c r="U287" s="41">
        <f t="shared" si="63"/>
        <v>0</v>
      </c>
      <c r="V287" s="40">
        <v>18.8</v>
      </c>
      <c r="W287" s="41">
        <f t="shared" si="69"/>
        <v>0</v>
      </c>
      <c r="X287" s="49">
        <f t="shared" si="62"/>
        <v>9.719224783333333</v>
      </c>
      <c r="Y287" s="49">
        <f t="shared" si="64"/>
        <v>0</v>
      </c>
      <c r="Z287" s="40"/>
      <c r="AA287" s="40"/>
      <c r="AB287" s="54">
        <v>20.74</v>
      </c>
      <c r="AC287" s="40"/>
      <c r="AD287" s="40"/>
      <c r="AE287" s="40"/>
      <c r="AF287" s="40"/>
      <c r="AG287" s="40"/>
      <c r="AH287" s="40"/>
      <c r="AI287" s="40"/>
      <c r="AJ287" s="40">
        <v>9.4E-2</v>
      </c>
      <c r="AK287" s="41">
        <f t="shared" si="67"/>
        <v>0</v>
      </c>
      <c r="AL287" s="42">
        <v>0.1389</v>
      </c>
      <c r="AM287" s="41">
        <f t="shared" si="58"/>
        <v>0</v>
      </c>
      <c r="AN287" s="49">
        <f t="shared" si="56"/>
        <v>0.11645</v>
      </c>
      <c r="AO287" s="49">
        <f t="shared" si="59"/>
        <v>0</v>
      </c>
      <c r="AP287" s="57">
        <v>8.7759999999999998</v>
      </c>
      <c r="AQ287" s="41">
        <f t="shared" si="72"/>
        <v>0</v>
      </c>
      <c r="AR287" s="5"/>
      <c r="AS287" s="5"/>
      <c r="AT287" s="3"/>
      <c r="AU287" s="5"/>
      <c r="AV287" s="44">
        <f t="shared" si="70"/>
        <v>6.329664138464052</v>
      </c>
    </row>
    <row r="288" spans="1:48" x14ac:dyDescent="0.4">
      <c r="A288" s="40">
        <v>1536</v>
      </c>
      <c r="B288" s="47">
        <v>0.39662999999999998</v>
      </c>
      <c r="C288" s="41">
        <f t="shared" si="66"/>
        <v>0</v>
      </c>
      <c r="D288" s="52">
        <v>0.47</v>
      </c>
      <c r="E288" s="41">
        <f t="shared" si="53"/>
        <v>0</v>
      </c>
      <c r="F288" s="38">
        <v>0.63927777777777772</v>
      </c>
      <c r="G288" s="41">
        <f t="shared" si="71"/>
        <v>0</v>
      </c>
      <c r="H288" s="56">
        <v>17.139558823529413</v>
      </c>
      <c r="I288" s="41">
        <f t="shared" si="68"/>
        <v>0</v>
      </c>
      <c r="J288" s="36"/>
      <c r="K288" s="36"/>
      <c r="L288" s="36">
        <v>0.107</v>
      </c>
      <c r="M288" s="41">
        <f t="shared" si="60"/>
        <v>0</v>
      </c>
      <c r="N288" s="37">
        <v>9.1999999999999998E-2</v>
      </c>
      <c r="O288" s="41">
        <f t="shared" si="54"/>
        <v>0</v>
      </c>
      <c r="P288" s="49">
        <f t="shared" si="55"/>
        <v>9.9500000000000005E-2</v>
      </c>
      <c r="Q288" s="49">
        <f t="shared" si="57"/>
        <v>0</v>
      </c>
      <c r="R288" s="5">
        <v>5.2</v>
      </c>
      <c r="S288" s="41">
        <f t="shared" si="51"/>
        <v>0</v>
      </c>
      <c r="T288" s="65">
        <v>0.63844956666666663</v>
      </c>
      <c r="U288" s="41">
        <f t="shared" si="63"/>
        <v>0</v>
      </c>
      <c r="V288" s="40">
        <v>18.8</v>
      </c>
      <c r="W288" s="41">
        <f t="shared" si="69"/>
        <v>0</v>
      </c>
      <c r="X288" s="49">
        <f t="shared" si="62"/>
        <v>9.719224783333333</v>
      </c>
      <c r="Y288" s="49">
        <f t="shared" si="64"/>
        <v>0</v>
      </c>
      <c r="Z288" s="40"/>
      <c r="AA288" s="40"/>
      <c r="AB288" s="54">
        <v>20.74</v>
      </c>
      <c r="AC288" s="40"/>
      <c r="AD288" s="40"/>
      <c r="AE288" s="40"/>
      <c r="AF288" s="40"/>
      <c r="AG288" s="40"/>
      <c r="AH288" s="40"/>
      <c r="AI288" s="40"/>
      <c r="AJ288" s="40">
        <v>9.4E-2</v>
      </c>
      <c r="AK288" s="41">
        <f t="shared" si="67"/>
        <v>0</v>
      </c>
      <c r="AL288" s="42">
        <v>0.1389</v>
      </c>
      <c r="AM288" s="41">
        <f t="shared" si="58"/>
        <v>0</v>
      </c>
      <c r="AN288" s="49">
        <f t="shared" si="56"/>
        <v>0.11645</v>
      </c>
      <c r="AO288" s="49">
        <f t="shared" si="59"/>
        <v>0</v>
      </c>
      <c r="AP288" s="57">
        <v>8.2270000000000003</v>
      </c>
      <c r="AQ288" s="41">
        <f t="shared" si="72"/>
        <v>-6.255697356426615</v>
      </c>
      <c r="AR288" s="5"/>
      <c r="AS288" s="5"/>
      <c r="AT288" s="3"/>
      <c r="AU288" s="5"/>
      <c r="AV288" s="44">
        <f t="shared" si="70"/>
        <v>6.2747641384640529</v>
      </c>
    </row>
    <row r="289" spans="1:48" x14ac:dyDescent="0.4">
      <c r="A289" s="40">
        <v>1537</v>
      </c>
      <c r="B289" s="47">
        <v>0.39662999999999998</v>
      </c>
      <c r="C289" s="41">
        <f t="shared" si="66"/>
        <v>0</v>
      </c>
      <c r="D289" s="52">
        <v>0.47</v>
      </c>
      <c r="E289" s="41">
        <f t="shared" si="53"/>
        <v>0</v>
      </c>
      <c r="F289" s="38">
        <v>0.63927777777777772</v>
      </c>
      <c r="G289" s="41">
        <f t="shared" si="71"/>
        <v>0</v>
      </c>
      <c r="H289" s="56">
        <v>17.139558823529413</v>
      </c>
      <c r="I289" s="41">
        <f t="shared" si="68"/>
        <v>0</v>
      </c>
      <c r="J289" s="36"/>
      <c r="K289" s="36"/>
      <c r="L289" s="36">
        <v>0.107</v>
      </c>
      <c r="M289" s="41">
        <f t="shared" si="60"/>
        <v>0</v>
      </c>
      <c r="N289" s="37">
        <v>9.1999999999999998E-2</v>
      </c>
      <c r="O289" s="41">
        <f t="shared" si="54"/>
        <v>0</v>
      </c>
      <c r="P289" s="49">
        <f t="shared" si="55"/>
        <v>9.9500000000000005E-2</v>
      </c>
      <c r="Q289" s="49">
        <f t="shared" si="57"/>
        <v>0</v>
      </c>
      <c r="R289" s="5">
        <v>5.2</v>
      </c>
      <c r="S289" s="41">
        <f t="shared" ref="S289:S352" si="73">100*(R289/R288-1)</f>
        <v>0</v>
      </c>
      <c r="T289" s="65">
        <v>0.63844956666666663</v>
      </c>
      <c r="U289" s="41">
        <f t="shared" si="63"/>
        <v>0</v>
      </c>
      <c r="V289" s="40">
        <v>18.8</v>
      </c>
      <c r="W289" s="41">
        <f t="shared" si="69"/>
        <v>0</v>
      </c>
      <c r="X289" s="49">
        <f t="shared" si="62"/>
        <v>9.719224783333333</v>
      </c>
      <c r="Y289" s="49">
        <f t="shared" si="64"/>
        <v>0</v>
      </c>
      <c r="Z289" s="40"/>
      <c r="AA289" s="40"/>
      <c r="AB289" s="54">
        <v>20.74</v>
      </c>
      <c r="AC289" s="40"/>
      <c r="AD289" s="40"/>
      <c r="AE289" s="40"/>
      <c r="AF289" s="40"/>
      <c r="AG289" s="40"/>
      <c r="AH289" s="40"/>
      <c r="AI289" s="40"/>
      <c r="AJ289" s="40">
        <v>9.4E-2</v>
      </c>
      <c r="AK289" s="41">
        <f t="shared" si="67"/>
        <v>0</v>
      </c>
      <c r="AL289" s="42">
        <v>0.1389</v>
      </c>
      <c r="AM289" s="41">
        <f t="shared" si="58"/>
        <v>0</v>
      </c>
      <c r="AN289" s="49">
        <f t="shared" si="56"/>
        <v>0.11645</v>
      </c>
      <c r="AO289" s="49">
        <f t="shared" si="59"/>
        <v>0</v>
      </c>
      <c r="AP289" s="57">
        <v>8.2270000000000003</v>
      </c>
      <c r="AQ289" s="41">
        <f t="shared" si="72"/>
        <v>0</v>
      </c>
      <c r="AR289" s="5"/>
      <c r="AS289" s="5"/>
      <c r="AT289" s="3"/>
      <c r="AU289" s="5"/>
      <c r="AV289" s="44">
        <f t="shared" si="70"/>
        <v>6.2747641384640529</v>
      </c>
    </row>
    <row r="290" spans="1:48" x14ac:dyDescent="0.4">
      <c r="A290" s="40">
        <v>1538</v>
      </c>
      <c r="B290" s="47">
        <v>0.39662999999999998</v>
      </c>
      <c r="C290" s="41">
        <f t="shared" si="66"/>
        <v>0</v>
      </c>
      <c r="D290" s="52">
        <v>0.47</v>
      </c>
      <c r="E290" s="41">
        <f t="shared" si="53"/>
        <v>0</v>
      </c>
      <c r="F290" s="38">
        <v>0.63927777777777772</v>
      </c>
      <c r="G290" s="41">
        <f t="shared" si="71"/>
        <v>0</v>
      </c>
      <c r="H290" s="56">
        <v>17.139558823529413</v>
      </c>
      <c r="I290" s="41">
        <f t="shared" si="68"/>
        <v>0</v>
      </c>
      <c r="J290" s="36"/>
      <c r="K290" s="36"/>
      <c r="L290" s="36">
        <v>0.107</v>
      </c>
      <c r="M290" s="41">
        <f t="shared" si="60"/>
        <v>0</v>
      </c>
      <c r="N290" s="37">
        <v>9.1999999999999998E-2</v>
      </c>
      <c r="O290" s="41">
        <f t="shared" si="54"/>
        <v>0</v>
      </c>
      <c r="P290" s="49">
        <f t="shared" si="55"/>
        <v>9.9500000000000005E-2</v>
      </c>
      <c r="Q290" s="49">
        <f t="shared" si="57"/>
        <v>0</v>
      </c>
      <c r="R290" s="5">
        <v>5.2</v>
      </c>
      <c r="S290" s="41">
        <f t="shared" si="73"/>
        <v>0</v>
      </c>
      <c r="T290" s="65">
        <v>0.63844956666666663</v>
      </c>
      <c r="U290" s="41">
        <f t="shared" si="63"/>
        <v>0</v>
      </c>
      <c r="V290" s="40">
        <v>18.8</v>
      </c>
      <c r="W290" s="41">
        <f t="shared" si="69"/>
        <v>0</v>
      </c>
      <c r="X290" s="49">
        <f t="shared" si="62"/>
        <v>9.719224783333333</v>
      </c>
      <c r="Y290" s="49">
        <f t="shared" si="64"/>
        <v>0</v>
      </c>
      <c r="Z290" s="40"/>
      <c r="AA290" s="40"/>
      <c r="AB290" s="54">
        <v>20.74</v>
      </c>
      <c r="AC290" s="40"/>
      <c r="AD290" s="40"/>
      <c r="AE290" s="40"/>
      <c r="AF290" s="40"/>
      <c r="AG290" s="40"/>
      <c r="AH290" s="40"/>
      <c r="AI290" s="40"/>
      <c r="AJ290" s="40">
        <v>9.4E-2</v>
      </c>
      <c r="AK290" s="41">
        <f t="shared" si="67"/>
        <v>0</v>
      </c>
      <c r="AL290" s="42">
        <v>0.1389</v>
      </c>
      <c r="AM290" s="41">
        <f t="shared" si="58"/>
        <v>0</v>
      </c>
      <c r="AN290" s="49">
        <f t="shared" si="56"/>
        <v>0.11645</v>
      </c>
      <c r="AO290" s="49">
        <f t="shared" si="59"/>
        <v>0</v>
      </c>
      <c r="AP290" s="57">
        <v>8.2270000000000003</v>
      </c>
      <c r="AQ290" s="41">
        <f t="shared" si="72"/>
        <v>0</v>
      </c>
      <c r="AR290" s="5"/>
      <c r="AS290" s="5"/>
      <c r="AT290" s="3"/>
      <c r="AU290" s="5"/>
      <c r="AV290" s="44">
        <f t="shared" si="70"/>
        <v>6.2747641384640529</v>
      </c>
    </row>
    <row r="291" spans="1:48" x14ac:dyDescent="0.4">
      <c r="A291" s="40">
        <v>1539</v>
      </c>
      <c r="B291" s="47">
        <v>0.39662999999999998</v>
      </c>
      <c r="C291" s="41">
        <f t="shared" si="66"/>
        <v>0</v>
      </c>
      <c r="D291" s="52">
        <v>0.47</v>
      </c>
      <c r="E291" s="41">
        <f t="shared" si="53"/>
        <v>0</v>
      </c>
      <c r="F291" s="38">
        <v>0.63927777777777772</v>
      </c>
      <c r="G291" s="41">
        <f t="shared" si="71"/>
        <v>0</v>
      </c>
      <c r="H291" s="56">
        <v>17.139558823529413</v>
      </c>
      <c r="I291" s="41">
        <f t="shared" si="68"/>
        <v>0</v>
      </c>
      <c r="J291" s="36"/>
      <c r="K291" s="36"/>
      <c r="L291" s="36">
        <v>0.107</v>
      </c>
      <c r="M291" s="41">
        <f t="shared" si="60"/>
        <v>0</v>
      </c>
      <c r="N291" s="37">
        <v>9.1999999999999998E-2</v>
      </c>
      <c r="O291" s="41">
        <f t="shared" si="54"/>
        <v>0</v>
      </c>
      <c r="P291" s="49">
        <f t="shared" si="55"/>
        <v>9.9500000000000005E-2</v>
      </c>
      <c r="Q291" s="49">
        <f t="shared" si="57"/>
        <v>0</v>
      </c>
      <c r="R291" s="5">
        <v>5.2</v>
      </c>
      <c r="S291" s="41">
        <f t="shared" si="73"/>
        <v>0</v>
      </c>
      <c r="T291" s="65">
        <v>0.63844956666666663</v>
      </c>
      <c r="U291" s="41">
        <f t="shared" si="63"/>
        <v>0</v>
      </c>
      <c r="V291" s="40">
        <v>18.8</v>
      </c>
      <c r="W291" s="41">
        <f t="shared" si="69"/>
        <v>0</v>
      </c>
      <c r="X291" s="49">
        <f t="shared" si="62"/>
        <v>9.719224783333333</v>
      </c>
      <c r="Y291" s="49">
        <f t="shared" si="64"/>
        <v>0</v>
      </c>
      <c r="Z291" s="40"/>
      <c r="AA291" s="40"/>
      <c r="AB291" s="54">
        <v>20.74</v>
      </c>
      <c r="AC291" s="40"/>
      <c r="AD291" s="40"/>
      <c r="AE291" s="40"/>
      <c r="AF291" s="40"/>
      <c r="AG291" s="40"/>
      <c r="AH291" s="40"/>
      <c r="AI291" s="40"/>
      <c r="AJ291" s="40">
        <v>9.4E-2</v>
      </c>
      <c r="AK291" s="41">
        <f t="shared" si="67"/>
        <v>0</v>
      </c>
      <c r="AL291" s="42">
        <v>0.1389</v>
      </c>
      <c r="AM291" s="41">
        <f t="shared" si="58"/>
        <v>0</v>
      </c>
      <c r="AN291" s="49">
        <f t="shared" si="56"/>
        <v>0.11645</v>
      </c>
      <c r="AO291" s="49">
        <f t="shared" si="59"/>
        <v>0</v>
      </c>
      <c r="AP291" s="57">
        <v>8.2270000000000003</v>
      </c>
      <c r="AQ291" s="41">
        <f t="shared" si="72"/>
        <v>0</v>
      </c>
      <c r="AR291" s="5"/>
      <c r="AS291" s="5"/>
      <c r="AT291" s="3"/>
      <c r="AU291" s="5"/>
      <c r="AV291" s="44">
        <f t="shared" si="70"/>
        <v>6.2747641384640529</v>
      </c>
    </row>
    <row r="292" spans="1:48" x14ac:dyDescent="0.4">
      <c r="A292" s="40">
        <v>1540</v>
      </c>
      <c r="B292" s="47">
        <v>0.38668999999999998</v>
      </c>
      <c r="C292" s="41">
        <f t="shared" si="66"/>
        <v>-2.5061140105387958</v>
      </c>
      <c r="D292" s="52">
        <v>0.47</v>
      </c>
      <c r="E292" s="41">
        <f t="shared" si="53"/>
        <v>0</v>
      </c>
      <c r="F292" s="38">
        <v>0.63927777777777772</v>
      </c>
      <c r="G292" s="41">
        <f t="shared" si="71"/>
        <v>0</v>
      </c>
      <c r="H292" s="56">
        <v>17.139558823529413</v>
      </c>
      <c r="I292" s="41">
        <f t="shared" si="68"/>
        <v>0</v>
      </c>
      <c r="J292" s="36"/>
      <c r="K292" s="36"/>
      <c r="L292" s="36">
        <v>0.107</v>
      </c>
      <c r="M292" s="41">
        <f t="shared" si="60"/>
        <v>0</v>
      </c>
      <c r="N292" s="37">
        <v>9.1999999999999998E-2</v>
      </c>
      <c r="O292" s="41">
        <f t="shared" si="54"/>
        <v>0</v>
      </c>
      <c r="P292" s="49">
        <f t="shared" si="55"/>
        <v>9.9500000000000005E-2</v>
      </c>
      <c r="Q292" s="49">
        <f t="shared" si="57"/>
        <v>0</v>
      </c>
      <c r="R292" s="5">
        <v>5</v>
      </c>
      <c r="S292" s="41">
        <f t="shared" si="73"/>
        <v>-3.8461538461538547</v>
      </c>
      <c r="T292" s="65">
        <v>0.63844956666666663</v>
      </c>
      <c r="U292" s="41">
        <f t="shared" si="63"/>
        <v>0</v>
      </c>
      <c r="V292" s="40">
        <v>19.2</v>
      </c>
      <c r="W292" s="41">
        <f t="shared" si="69"/>
        <v>2.1276595744680771</v>
      </c>
      <c r="X292" s="49">
        <f t="shared" si="62"/>
        <v>9.9192247833333322</v>
      </c>
      <c r="Y292" s="49">
        <f t="shared" si="64"/>
        <v>1.0638297872340385</v>
      </c>
      <c r="Z292" s="40"/>
      <c r="AA292" s="40"/>
      <c r="AB292" s="54">
        <v>20.74</v>
      </c>
      <c r="AC292" s="40"/>
      <c r="AD292" s="40"/>
      <c r="AE292" s="40"/>
      <c r="AF292" s="40"/>
      <c r="AG292" s="40"/>
      <c r="AH292" s="40"/>
      <c r="AI292" s="40"/>
      <c r="AJ292" s="40">
        <v>9.4E-2</v>
      </c>
      <c r="AK292" s="41">
        <f t="shared" si="67"/>
        <v>0</v>
      </c>
      <c r="AL292" s="42">
        <v>0.1389</v>
      </c>
      <c r="AM292" s="41">
        <f t="shared" si="58"/>
        <v>0</v>
      </c>
      <c r="AN292" s="49">
        <f t="shared" si="56"/>
        <v>0.11645</v>
      </c>
      <c r="AO292" s="49">
        <f t="shared" si="59"/>
        <v>0</v>
      </c>
      <c r="AP292" s="57">
        <v>6.0179999999999998</v>
      </c>
      <c r="AQ292" s="41">
        <f t="shared" si="72"/>
        <v>-26.850613832502745</v>
      </c>
      <c r="AR292" s="5"/>
      <c r="AS292" s="5"/>
      <c r="AT292" s="3"/>
      <c r="AU292" s="5"/>
      <c r="AV292" s="44">
        <f t="shared" si="70"/>
        <v>6.0528701384640531</v>
      </c>
    </row>
    <row r="293" spans="1:48" x14ac:dyDescent="0.4">
      <c r="A293" s="40">
        <v>1541</v>
      </c>
      <c r="B293" s="47">
        <v>0.38668999999999998</v>
      </c>
      <c r="C293" s="41">
        <f t="shared" si="66"/>
        <v>0</v>
      </c>
      <c r="D293" s="52">
        <v>0.48</v>
      </c>
      <c r="E293" s="41">
        <f t="shared" si="53"/>
        <v>2.1276595744680771</v>
      </c>
      <c r="F293" s="38">
        <v>0.63927777777777772</v>
      </c>
      <c r="G293" s="41">
        <f t="shared" si="71"/>
        <v>0</v>
      </c>
      <c r="H293" s="56">
        <v>16.871753216911767</v>
      </c>
      <c r="I293" s="41">
        <f t="shared" si="68"/>
        <v>-1.5624999999999889</v>
      </c>
      <c r="J293" s="36"/>
      <c r="K293" s="36"/>
      <c r="L293" s="36">
        <v>0.107</v>
      </c>
      <c r="M293" s="41">
        <f t="shared" si="60"/>
        <v>0</v>
      </c>
      <c r="N293" s="37">
        <v>9.5541666666666664E-2</v>
      </c>
      <c r="O293" s="41">
        <f t="shared" si="54"/>
        <v>3.8496376811594235</v>
      </c>
      <c r="P293" s="49">
        <f t="shared" si="55"/>
        <v>0.10127083333333334</v>
      </c>
      <c r="Q293" s="49">
        <f t="shared" si="57"/>
        <v>1.9248188405797118</v>
      </c>
      <c r="R293" s="5">
        <v>5</v>
      </c>
      <c r="S293" s="41">
        <f t="shared" si="73"/>
        <v>0</v>
      </c>
      <c r="T293" s="65">
        <v>0.63844956666666663</v>
      </c>
      <c r="U293" s="41">
        <f t="shared" si="63"/>
        <v>0</v>
      </c>
      <c r="V293" s="40">
        <v>19.2</v>
      </c>
      <c r="W293" s="41">
        <f t="shared" si="69"/>
        <v>0</v>
      </c>
      <c r="X293" s="49">
        <f t="shared" si="62"/>
        <v>9.9192247833333322</v>
      </c>
      <c r="Y293" s="49">
        <f t="shared" si="64"/>
        <v>0</v>
      </c>
      <c r="Z293" s="40"/>
      <c r="AA293" s="40"/>
      <c r="AB293" s="54">
        <v>20.74</v>
      </c>
      <c r="AC293" s="40"/>
      <c r="AD293" s="40"/>
      <c r="AE293" s="40"/>
      <c r="AF293" s="40"/>
      <c r="AG293" s="40"/>
      <c r="AH293" s="40"/>
      <c r="AI293" s="40"/>
      <c r="AJ293" s="40">
        <v>9.4E-2</v>
      </c>
      <c r="AK293" s="41">
        <f t="shared" si="67"/>
        <v>0</v>
      </c>
      <c r="AL293" s="42">
        <v>0.1389</v>
      </c>
      <c r="AM293" s="41">
        <f t="shared" si="58"/>
        <v>0</v>
      </c>
      <c r="AN293" s="49">
        <f t="shared" si="56"/>
        <v>0.11645</v>
      </c>
      <c r="AO293" s="49">
        <f t="shared" si="59"/>
        <v>0</v>
      </c>
      <c r="AP293" s="57">
        <v>6.0179999999999998</v>
      </c>
      <c r="AQ293" s="41">
        <f t="shared" si="72"/>
        <v>0</v>
      </c>
      <c r="AR293" s="5"/>
      <c r="AS293" s="5"/>
      <c r="AT293" s="3"/>
      <c r="AU293" s="5"/>
      <c r="AV293" s="44">
        <f t="shared" si="70"/>
        <v>6.0272666611356218</v>
      </c>
    </row>
    <row r="294" spans="1:48" x14ac:dyDescent="0.4">
      <c r="A294" s="40">
        <v>1542</v>
      </c>
      <c r="B294" s="47">
        <v>0.38668999999999998</v>
      </c>
      <c r="C294" s="41">
        <f t="shared" si="66"/>
        <v>0</v>
      </c>
      <c r="D294" s="52">
        <v>0.48</v>
      </c>
      <c r="E294" s="41">
        <f t="shared" ref="E294:E357" si="74">100*(D294/D293-1)</f>
        <v>0</v>
      </c>
      <c r="F294" s="38">
        <v>0.44809190031152646</v>
      </c>
      <c r="G294" s="41">
        <f t="shared" si="71"/>
        <v>-29.906542056074759</v>
      </c>
      <c r="H294" s="56">
        <v>16.871753216911767</v>
      </c>
      <c r="I294" s="41">
        <f t="shared" si="68"/>
        <v>0</v>
      </c>
      <c r="J294" s="36"/>
      <c r="K294" s="36"/>
      <c r="L294" s="36">
        <v>0.107</v>
      </c>
      <c r="M294" s="41">
        <f t="shared" si="60"/>
        <v>0</v>
      </c>
      <c r="N294" s="37">
        <v>9.5541666666666664E-2</v>
      </c>
      <c r="O294" s="41">
        <f t="shared" si="54"/>
        <v>0</v>
      </c>
      <c r="P294" s="49">
        <f t="shared" si="55"/>
        <v>0.10127083333333334</v>
      </c>
      <c r="Q294" s="49">
        <f t="shared" si="57"/>
        <v>0</v>
      </c>
      <c r="R294" s="5">
        <v>5</v>
      </c>
      <c r="S294" s="41">
        <f t="shared" si="73"/>
        <v>0</v>
      </c>
      <c r="T294" s="65">
        <v>0.63844956666666663</v>
      </c>
      <c r="U294" s="41">
        <f t="shared" si="63"/>
        <v>0</v>
      </c>
      <c r="V294" s="40">
        <v>19.2</v>
      </c>
      <c r="W294" s="41">
        <f t="shared" si="69"/>
        <v>0</v>
      </c>
      <c r="X294" s="49">
        <f t="shared" si="62"/>
        <v>9.9192247833333322</v>
      </c>
      <c r="Y294" s="49">
        <f t="shared" si="64"/>
        <v>0</v>
      </c>
      <c r="Z294" s="40"/>
      <c r="AA294" s="40"/>
      <c r="AB294" s="54">
        <v>20.74</v>
      </c>
      <c r="AC294" s="40"/>
      <c r="AD294" s="40"/>
      <c r="AE294" s="40"/>
      <c r="AF294" s="40"/>
      <c r="AG294" s="40"/>
      <c r="AH294" s="40"/>
      <c r="AI294" s="40"/>
      <c r="AJ294" s="40">
        <v>9.4E-2</v>
      </c>
      <c r="AK294" s="41">
        <f t="shared" si="67"/>
        <v>0</v>
      </c>
      <c r="AL294" s="42">
        <v>0.1389</v>
      </c>
      <c r="AM294" s="41">
        <f t="shared" si="58"/>
        <v>0</v>
      </c>
      <c r="AN294" s="49">
        <f t="shared" si="56"/>
        <v>0.11645</v>
      </c>
      <c r="AO294" s="49">
        <f t="shared" si="59"/>
        <v>0</v>
      </c>
      <c r="AP294" s="57">
        <v>6.0179999999999998</v>
      </c>
      <c r="AQ294" s="41">
        <f t="shared" si="72"/>
        <v>0</v>
      </c>
      <c r="AR294" s="5"/>
      <c r="AS294" s="5"/>
      <c r="AT294" s="3"/>
      <c r="AU294" s="5"/>
      <c r="AV294" s="44">
        <f t="shared" si="70"/>
        <v>6.0081480733889965</v>
      </c>
    </row>
    <row r="295" spans="1:48" x14ac:dyDescent="0.4">
      <c r="A295" s="40">
        <v>1543</v>
      </c>
      <c r="B295" s="47">
        <v>0.36830000000000002</v>
      </c>
      <c r="C295" s="41">
        <f t="shared" si="66"/>
        <v>-4.7557474979957988</v>
      </c>
      <c r="D295" s="52">
        <v>0.48</v>
      </c>
      <c r="E295" s="41">
        <f t="shared" si="74"/>
        <v>0</v>
      </c>
      <c r="F295" s="38">
        <v>0.44809190031152646</v>
      </c>
      <c r="G295" s="41">
        <f t="shared" si="71"/>
        <v>0</v>
      </c>
      <c r="H295" s="56">
        <v>16.593416949152545</v>
      </c>
      <c r="I295" s="41">
        <f t="shared" si="68"/>
        <v>-1.6497175141242937</v>
      </c>
      <c r="J295" s="36"/>
      <c r="K295" s="36"/>
      <c r="L295" s="36">
        <v>0.107</v>
      </c>
      <c r="M295" s="41">
        <f t="shared" si="60"/>
        <v>0</v>
      </c>
      <c r="N295" s="37">
        <v>9.5541666666666664E-2</v>
      </c>
      <c r="O295" s="41">
        <f t="shared" ref="O295:O358" si="75">100*(N295/N294-1)</f>
        <v>0</v>
      </c>
      <c r="P295" s="49">
        <f t="shared" ref="P295:P358" si="76">AVERAGE(J295,L295,N295)</f>
        <v>0.10127083333333334</v>
      </c>
      <c r="Q295" s="49">
        <f t="shared" si="57"/>
        <v>0</v>
      </c>
      <c r="R295" s="5">
        <v>5</v>
      </c>
      <c r="S295" s="41">
        <f t="shared" si="73"/>
        <v>0</v>
      </c>
      <c r="T295" s="65">
        <v>0.6384536666666667</v>
      </c>
      <c r="U295" s="41">
        <f t="shared" si="63"/>
        <v>6.421807162482196E-4</v>
      </c>
      <c r="V295" s="40">
        <v>19.2</v>
      </c>
      <c r="W295" s="41">
        <f t="shared" si="69"/>
        <v>0</v>
      </c>
      <c r="X295" s="49">
        <f t="shared" si="62"/>
        <v>9.9192268333333331</v>
      </c>
      <c r="Y295" s="49">
        <f t="shared" si="64"/>
        <v>3.210903581241098E-4</v>
      </c>
      <c r="Z295" s="40"/>
      <c r="AA295" s="40"/>
      <c r="AB295" s="54">
        <v>20.74</v>
      </c>
      <c r="AC295" s="40"/>
      <c r="AD295" s="40"/>
      <c r="AE295" s="40"/>
      <c r="AF295" s="40"/>
      <c r="AG295" s="40"/>
      <c r="AH295" s="40"/>
      <c r="AI295" s="40"/>
      <c r="AJ295" s="40">
        <v>9.4E-2</v>
      </c>
      <c r="AK295" s="41">
        <f t="shared" si="67"/>
        <v>0</v>
      </c>
      <c r="AL295" s="42">
        <v>0.1389</v>
      </c>
      <c r="AM295" s="41">
        <f t="shared" si="58"/>
        <v>0</v>
      </c>
      <c r="AN295" s="49">
        <f t="shared" ref="AN295:AN358" si="77">AVERAGE(AH295,AJ295,AL295)</f>
        <v>0.11645</v>
      </c>
      <c r="AO295" s="49">
        <f t="shared" si="59"/>
        <v>0</v>
      </c>
      <c r="AP295" s="57">
        <v>6.0179999999999998</v>
      </c>
      <c r="AQ295" s="41">
        <f t="shared" si="72"/>
        <v>0</v>
      </c>
      <c r="AR295" s="58">
        <v>0.65700000000000003</v>
      </c>
      <c r="AS295" s="58"/>
      <c r="AT295" s="3"/>
      <c r="AU295" s="5"/>
      <c r="AV295" s="44">
        <f t="shared" si="70"/>
        <v>5.4947051378300671</v>
      </c>
    </row>
    <row r="296" spans="1:48" x14ac:dyDescent="0.4">
      <c r="A296" s="40">
        <v>1544</v>
      </c>
      <c r="B296" s="47">
        <v>0.36830000000000002</v>
      </c>
      <c r="C296" s="41">
        <f t="shared" si="66"/>
        <v>0</v>
      </c>
      <c r="D296" s="52">
        <v>0.48</v>
      </c>
      <c r="E296" s="41">
        <f t="shared" si="74"/>
        <v>0</v>
      </c>
      <c r="F296" s="38">
        <v>0.48593750000000002</v>
      </c>
      <c r="G296" s="41">
        <f t="shared" si="71"/>
        <v>8.4459459459459651</v>
      </c>
      <c r="H296" s="56">
        <v>16.498341759352883</v>
      </c>
      <c r="I296" s="41">
        <f t="shared" si="68"/>
        <v>-0.57296932928885269</v>
      </c>
      <c r="J296" s="36"/>
      <c r="K296" s="36"/>
      <c r="L296" s="36">
        <v>0.107</v>
      </c>
      <c r="M296" s="41">
        <f t="shared" si="60"/>
        <v>0</v>
      </c>
      <c r="N296" s="37">
        <v>9.5541666666666664E-2</v>
      </c>
      <c r="O296" s="41">
        <f t="shared" si="75"/>
        <v>0</v>
      </c>
      <c r="P296" s="49">
        <f t="shared" si="76"/>
        <v>0.10127083333333334</v>
      </c>
      <c r="Q296" s="49">
        <f t="shared" ref="Q296:Q359" si="78">AVERAGE(K296,M296,O296)</f>
        <v>0</v>
      </c>
      <c r="R296" s="5">
        <v>5</v>
      </c>
      <c r="S296" s="41">
        <f t="shared" si="73"/>
        <v>0</v>
      </c>
      <c r="T296" s="65">
        <v>0.6384536666666667</v>
      </c>
      <c r="U296" s="41">
        <f t="shared" si="63"/>
        <v>0</v>
      </c>
      <c r="V296" s="40">
        <v>19.2</v>
      </c>
      <c r="W296" s="41">
        <f t="shared" si="69"/>
        <v>0</v>
      </c>
      <c r="X296" s="49">
        <f t="shared" si="62"/>
        <v>9.9192268333333331</v>
      </c>
      <c r="Y296" s="49">
        <f t="shared" si="64"/>
        <v>0</v>
      </c>
      <c r="Z296" s="40"/>
      <c r="AA296" s="40"/>
      <c r="AB296" s="54">
        <v>20.74</v>
      </c>
      <c r="AC296" s="40"/>
      <c r="AD296" s="40"/>
      <c r="AE296" s="40"/>
      <c r="AF296" s="40"/>
      <c r="AG296" s="40"/>
      <c r="AH296" s="40"/>
      <c r="AI296" s="40"/>
      <c r="AJ296" s="40">
        <v>9.4E-2</v>
      </c>
      <c r="AK296" s="41">
        <f t="shared" si="67"/>
        <v>0</v>
      </c>
      <c r="AL296" s="42">
        <v>0.1389</v>
      </c>
      <c r="AM296" s="41">
        <f t="shared" ref="AM296:AM359" si="79">100*(AL296/AL295-1)</f>
        <v>0</v>
      </c>
      <c r="AN296" s="49">
        <f t="shared" si="77"/>
        <v>0.11645</v>
      </c>
      <c r="AO296" s="49">
        <f t="shared" ref="AO296:AO359" si="80">AVERAGE(AI296,AK296,AM296)</f>
        <v>0</v>
      </c>
      <c r="AP296" s="57">
        <v>6.0179999999999998</v>
      </c>
      <c r="AQ296" s="41">
        <f t="shared" si="72"/>
        <v>0</v>
      </c>
      <c r="AR296" s="58">
        <v>0.65700000000000003</v>
      </c>
      <c r="AS296" s="41">
        <f>100*(AR296/AR295-1)</f>
        <v>0</v>
      </c>
      <c r="AT296" s="3"/>
      <c r="AU296" s="5"/>
      <c r="AV296" s="44">
        <f t="shared" si="70"/>
        <v>5.4895024478199588</v>
      </c>
    </row>
    <row r="297" spans="1:48" x14ac:dyDescent="0.4">
      <c r="A297" s="40">
        <v>1545</v>
      </c>
      <c r="B297" s="47">
        <v>0.36830000000000002</v>
      </c>
      <c r="C297" s="41">
        <f t="shared" si="66"/>
        <v>0</v>
      </c>
      <c r="D297" s="52">
        <v>0.48</v>
      </c>
      <c r="E297" s="41">
        <f t="shared" si="74"/>
        <v>0</v>
      </c>
      <c r="F297" s="38">
        <v>0.32395833333333335</v>
      </c>
      <c r="G297" s="41">
        <f t="shared" si="71"/>
        <v>-33.333333333333336</v>
      </c>
      <c r="H297" s="56">
        <v>16.498341759352883</v>
      </c>
      <c r="I297" s="41">
        <f t="shared" si="68"/>
        <v>0</v>
      </c>
      <c r="J297" s="36"/>
      <c r="K297" s="36"/>
      <c r="L297" s="36">
        <v>0.107</v>
      </c>
      <c r="M297" s="41">
        <f t="shared" si="60"/>
        <v>0</v>
      </c>
      <c r="N297" s="37">
        <v>9.5541666666666664E-2</v>
      </c>
      <c r="O297" s="41">
        <f t="shared" si="75"/>
        <v>0</v>
      </c>
      <c r="P297" s="49">
        <f t="shared" si="76"/>
        <v>0.10127083333333334</v>
      </c>
      <c r="Q297" s="49">
        <f t="shared" si="78"/>
        <v>0</v>
      </c>
      <c r="R297" s="5">
        <v>5</v>
      </c>
      <c r="S297" s="41">
        <f t="shared" si="73"/>
        <v>0</v>
      </c>
      <c r="T297" s="65">
        <v>0.6384536666666667</v>
      </c>
      <c r="U297" s="41">
        <f t="shared" si="63"/>
        <v>0</v>
      </c>
      <c r="V297" s="40">
        <v>19.2</v>
      </c>
      <c r="W297" s="41">
        <f t="shared" si="69"/>
        <v>0</v>
      </c>
      <c r="X297" s="49">
        <f t="shared" si="62"/>
        <v>9.9192268333333331</v>
      </c>
      <c r="Y297" s="49">
        <f t="shared" si="64"/>
        <v>0</v>
      </c>
      <c r="Z297" s="40"/>
      <c r="AA297" s="40"/>
      <c r="AB297" s="54">
        <v>20.74</v>
      </c>
      <c r="AC297" s="40"/>
      <c r="AD297" s="40"/>
      <c r="AE297" s="40"/>
      <c r="AF297" s="40"/>
      <c r="AG297" s="40"/>
      <c r="AH297" s="40"/>
      <c r="AI297" s="40"/>
      <c r="AJ297" s="40">
        <v>9.4E-2</v>
      </c>
      <c r="AK297" s="41">
        <f t="shared" si="67"/>
        <v>0</v>
      </c>
      <c r="AL297" s="42">
        <v>0.1389</v>
      </c>
      <c r="AM297" s="41">
        <f t="shared" si="79"/>
        <v>0</v>
      </c>
      <c r="AN297" s="49">
        <f t="shared" si="77"/>
        <v>0.11645</v>
      </c>
      <c r="AO297" s="49">
        <f t="shared" si="80"/>
        <v>0</v>
      </c>
      <c r="AP297" s="57">
        <v>6.0179999999999998</v>
      </c>
      <c r="AQ297" s="41">
        <f t="shared" si="72"/>
        <v>0</v>
      </c>
      <c r="AR297" s="5"/>
      <c r="AS297" s="41" t="s">
        <v>32</v>
      </c>
      <c r="AT297" s="3"/>
      <c r="AU297" s="5"/>
      <c r="AV297" s="44">
        <f t="shared" si="70"/>
        <v>5.9565547759352881</v>
      </c>
    </row>
    <row r="298" spans="1:48" x14ac:dyDescent="0.4">
      <c r="A298" s="40">
        <v>1546</v>
      </c>
      <c r="B298" s="47">
        <v>0.36830000000000002</v>
      </c>
      <c r="C298" s="41">
        <f t="shared" si="66"/>
        <v>0</v>
      </c>
      <c r="D298" s="52">
        <v>0.48</v>
      </c>
      <c r="E298" s="41">
        <f t="shared" si="74"/>
        <v>0</v>
      </c>
      <c r="F298" s="38">
        <v>0.21597222222222223</v>
      </c>
      <c r="G298" s="41">
        <f t="shared" si="71"/>
        <v>-33.333333333333336</v>
      </c>
      <c r="H298" s="56">
        <v>16.498341759352883</v>
      </c>
      <c r="I298" s="41">
        <f t="shared" si="68"/>
        <v>0</v>
      </c>
      <c r="J298" s="36"/>
      <c r="K298" s="36"/>
      <c r="L298" s="36">
        <v>0.107</v>
      </c>
      <c r="M298" s="41">
        <f t="shared" ref="M298:M361" si="81">100*(L298/L297-1)</f>
        <v>0</v>
      </c>
      <c r="N298" s="37">
        <v>9.5541666666666664E-2</v>
      </c>
      <c r="O298" s="41">
        <f t="shared" si="75"/>
        <v>0</v>
      </c>
      <c r="P298" s="49">
        <f t="shared" si="76"/>
        <v>0.10127083333333334</v>
      </c>
      <c r="Q298" s="49">
        <f t="shared" si="78"/>
        <v>0</v>
      </c>
      <c r="R298" s="5">
        <v>5</v>
      </c>
      <c r="S298" s="41">
        <f t="shared" si="73"/>
        <v>0</v>
      </c>
      <c r="T298" s="65">
        <v>0.6384536666666667</v>
      </c>
      <c r="U298" s="41">
        <f t="shared" si="63"/>
        <v>0</v>
      </c>
      <c r="V298" s="40">
        <v>19.2</v>
      </c>
      <c r="W298" s="41">
        <f t="shared" si="69"/>
        <v>0</v>
      </c>
      <c r="X298" s="49">
        <f t="shared" si="62"/>
        <v>9.9192268333333331</v>
      </c>
      <c r="Y298" s="49">
        <f t="shared" si="64"/>
        <v>0</v>
      </c>
      <c r="Z298" s="40"/>
      <c r="AA298" s="40"/>
      <c r="AB298" s="54">
        <v>20.74</v>
      </c>
      <c r="AC298" s="40"/>
      <c r="AD298" s="40"/>
      <c r="AE298" s="40"/>
      <c r="AF298" s="40"/>
      <c r="AG298" s="40"/>
      <c r="AH298" s="40"/>
      <c r="AI298" s="40"/>
      <c r="AJ298" s="40">
        <v>9.4E-2</v>
      </c>
      <c r="AK298" s="41">
        <f t="shared" si="67"/>
        <v>0</v>
      </c>
      <c r="AL298" s="42">
        <v>0.1389</v>
      </c>
      <c r="AM298" s="41">
        <f t="shared" si="79"/>
        <v>0</v>
      </c>
      <c r="AN298" s="49">
        <f t="shared" si="77"/>
        <v>0.11645</v>
      </c>
      <c r="AO298" s="49">
        <f t="shared" si="80"/>
        <v>0</v>
      </c>
      <c r="AP298" s="57">
        <v>6.0179999999999998</v>
      </c>
      <c r="AQ298" s="41">
        <f t="shared" si="72"/>
        <v>0</v>
      </c>
      <c r="AR298" s="5"/>
      <c r="AS298" s="41" t="s">
        <v>24</v>
      </c>
      <c r="AT298" s="3"/>
      <c r="AU298" s="5"/>
      <c r="AV298" s="44">
        <f t="shared" si="70"/>
        <v>5.9457561648241768</v>
      </c>
    </row>
    <row r="299" spans="1:48" x14ac:dyDescent="0.4">
      <c r="A299" s="40">
        <v>1547</v>
      </c>
      <c r="B299" s="47">
        <v>0.36830000000000002</v>
      </c>
      <c r="C299" s="41">
        <f t="shared" si="66"/>
        <v>0</v>
      </c>
      <c r="D299" s="52">
        <v>0.48</v>
      </c>
      <c r="E299" s="41">
        <f t="shared" si="74"/>
        <v>0</v>
      </c>
      <c r="F299" s="38">
        <v>0.21597222222222223</v>
      </c>
      <c r="G299" s="41">
        <f t="shared" si="71"/>
        <v>0</v>
      </c>
      <c r="H299" s="56">
        <v>16.498341759352883</v>
      </c>
      <c r="I299" s="41">
        <f t="shared" si="68"/>
        <v>0</v>
      </c>
      <c r="J299" s="36"/>
      <c r="K299" s="36"/>
      <c r="L299" s="36">
        <v>0.107</v>
      </c>
      <c r="M299" s="41">
        <f t="shared" si="81"/>
        <v>0</v>
      </c>
      <c r="N299" s="37">
        <v>9.5541666666666664E-2</v>
      </c>
      <c r="O299" s="41">
        <f t="shared" si="75"/>
        <v>0</v>
      </c>
      <c r="P299" s="49">
        <f t="shared" si="76"/>
        <v>0.10127083333333334</v>
      </c>
      <c r="Q299" s="49">
        <f t="shared" si="78"/>
        <v>0</v>
      </c>
      <c r="R299" s="5">
        <v>5</v>
      </c>
      <c r="S299" s="41">
        <f t="shared" si="73"/>
        <v>0</v>
      </c>
      <c r="T299" s="65">
        <v>0.6384536666666667</v>
      </c>
      <c r="U299" s="41">
        <f t="shared" si="63"/>
        <v>0</v>
      </c>
      <c r="V299" s="40">
        <v>19.2</v>
      </c>
      <c r="W299" s="41">
        <f t="shared" si="69"/>
        <v>0</v>
      </c>
      <c r="X299" s="49">
        <f t="shared" si="62"/>
        <v>9.9192268333333331</v>
      </c>
      <c r="Y299" s="49">
        <f t="shared" si="64"/>
        <v>0</v>
      </c>
      <c r="Z299" s="40"/>
      <c r="AA299" s="40"/>
      <c r="AB299" s="54">
        <v>20.74</v>
      </c>
      <c r="AC299" s="40"/>
      <c r="AD299" s="40"/>
      <c r="AE299" s="40"/>
      <c r="AF299" s="40"/>
      <c r="AG299" s="40"/>
      <c r="AH299" s="40"/>
      <c r="AI299" s="40"/>
      <c r="AJ299" s="40">
        <v>9.4E-2</v>
      </c>
      <c r="AK299" s="41">
        <f t="shared" si="67"/>
        <v>0</v>
      </c>
      <c r="AL299" s="42">
        <v>0.1389</v>
      </c>
      <c r="AM299" s="41">
        <f t="shared" si="79"/>
        <v>0</v>
      </c>
      <c r="AN299" s="49">
        <f t="shared" si="77"/>
        <v>0.11645</v>
      </c>
      <c r="AO299" s="49">
        <f t="shared" si="80"/>
        <v>0</v>
      </c>
      <c r="AP299" s="57">
        <v>6.0179999999999998</v>
      </c>
      <c r="AQ299" s="41">
        <f t="shared" si="72"/>
        <v>0</v>
      </c>
      <c r="AR299" s="5"/>
      <c r="AS299" s="41" t="s">
        <v>32</v>
      </c>
      <c r="AT299" s="3"/>
      <c r="AU299" s="5"/>
      <c r="AV299" s="44">
        <f t="shared" si="70"/>
        <v>5.9457561648241768</v>
      </c>
    </row>
    <row r="300" spans="1:48" x14ac:dyDescent="0.4">
      <c r="A300" s="40">
        <v>1548</v>
      </c>
      <c r="B300" s="47">
        <v>0.36830000000000002</v>
      </c>
      <c r="C300" s="41">
        <f t="shared" si="66"/>
        <v>0</v>
      </c>
      <c r="D300" s="52">
        <v>0.48</v>
      </c>
      <c r="E300" s="41">
        <f t="shared" si="74"/>
        <v>0</v>
      </c>
      <c r="F300" s="38">
        <v>0.21597222222222223</v>
      </c>
      <c r="G300" s="41">
        <f t="shared" si="71"/>
        <v>0</v>
      </c>
      <c r="H300" s="56">
        <v>16.498341759352883</v>
      </c>
      <c r="I300" s="41">
        <f t="shared" si="68"/>
        <v>0</v>
      </c>
      <c r="J300" s="36"/>
      <c r="K300" s="36"/>
      <c r="L300" s="36">
        <v>0.107</v>
      </c>
      <c r="M300" s="41">
        <f t="shared" si="81"/>
        <v>0</v>
      </c>
      <c r="N300" s="37">
        <v>9.5541666666666664E-2</v>
      </c>
      <c r="O300" s="41">
        <f t="shared" si="75"/>
        <v>0</v>
      </c>
      <c r="P300" s="49">
        <f t="shared" si="76"/>
        <v>0.10127083333333334</v>
      </c>
      <c r="Q300" s="49">
        <f t="shared" si="78"/>
        <v>0</v>
      </c>
      <c r="R300" s="5">
        <v>5</v>
      </c>
      <c r="S300" s="41">
        <f t="shared" si="73"/>
        <v>0</v>
      </c>
      <c r="T300" s="65">
        <v>0.6384536666666667</v>
      </c>
      <c r="U300" s="41">
        <f t="shared" si="63"/>
        <v>0</v>
      </c>
      <c r="V300" s="40">
        <v>19.2</v>
      </c>
      <c r="W300" s="41">
        <f t="shared" si="69"/>
        <v>0</v>
      </c>
      <c r="X300" s="49">
        <f t="shared" si="62"/>
        <v>9.9192268333333331</v>
      </c>
      <c r="Y300" s="49">
        <f t="shared" si="64"/>
        <v>0</v>
      </c>
      <c r="Z300" s="40"/>
      <c r="AA300" s="40"/>
      <c r="AB300" s="54">
        <v>20.74</v>
      </c>
      <c r="AC300" s="40"/>
      <c r="AD300" s="40"/>
      <c r="AE300" s="40"/>
      <c r="AF300" s="40"/>
      <c r="AG300" s="40"/>
      <c r="AH300" s="40"/>
      <c r="AI300" s="40"/>
      <c r="AJ300" s="40">
        <v>9.4E-2</v>
      </c>
      <c r="AK300" s="41">
        <f t="shared" si="67"/>
        <v>0</v>
      </c>
      <c r="AL300" s="42">
        <v>0.1389</v>
      </c>
      <c r="AM300" s="41">
        <f t="shared" si="79"/>
        <v>0</v>
      </c>
      <c r="AN300" s="49">
        <f t="shared" si="77"/>
        <v>0.11645</v>
      </c>
      <c r="AO300" s="49">
        <f t="shared" si="80"/>
        <v>0</v>
      </c>
      <c r="AP300" s="57">
        <v>6.0179999999999998</v>
      </c>
      <c r="AQ300" s="41">
        <f t="shared" si="72"/>
        <v>0</v>
      </c>
      <c r="AR300" s="5"/>
      <c r="AS300" s="41" t="s">
        <v>32</v>
      </c>
      <c r="AT300" s="3"/>
      <c r="AU300" s="5"/>
      <c r="AV300" s="44">
        <f t="shared" si="70"/>
        <v>5.9457561648241768</v>
      </c>
    </row>
    <row r="301" spans="1:48" x14ac:dyDescent="0.4">
      <c r="A301" s="40">
        <v>1549</v>
      </c>
      <c r="B301" s="47">
        <v>0.36830000000000002</v>
      </c>
      <c r="C301" s="41">
        <f t="shared" si="66"/>
        <v>0</v>
      </c>
      <c r="D301" s="52">
        <v>0.48</v>
      </c>
      <c r="E301" s="41">
        <f t="shared" si="74"/>
        <v>0</v>
      </c>
      <c r="F301" s="38">
        <v>0.21597222222222223</v>
      </c>
      <c r="G301" s="41">
        <f t="shared" si="71"/>
        <v>0</v>
      </c>
      <c r="H301" s="56">
        <v>16.498341759352883</v>
      </c>
      <c r="I301" s="41">
        <f t="shared" si="68"/>
        <v>0</v>
      </c>
      <c r="J301" s="66"/>
      <c r="K301" s="66"/>
      <c r="L301" s="66">
        <v>0.107</v>
      </c>
      <c r="M301" s="41">
        <f t="shared" si="81"/>
        <v>0</v>
      </c>
      <c r="N301" s="37">
        <v>9.5541666666666664E-2</v>
      </c>
      <c r="O301" s="41">
        <f t="shared" si="75"/>
        <v>0</v>
      </c>
      <c r="P301" s="49">
        <f t="shared" si="76"/>
        <v>0.10127083333333334</v>
      </c>
      <c r="Q301" s="49">
        <f t="shared" si="78"/>
        <v>0</v>
      </c>
      <c r="R301" s="5">
        <v>5</v>
      </c>
      <c r="S301" s="41">
        <f t="shared" si="73"/>
        <v>0</v>
      </c>
      <c r="T301" s="65">
        <v>0.6384536666666667</v>
      </c>
      <c r="U301" s="41">
        <f t="shared" si="63"/>
        <v>0</v>
      </c>
      <c r="V301" s="40">
        <v>19.2</v>
      </c>
      <c r="W301" s="41">
        <f t="shared" si="69"/>
        <v>0</v>
      </c>
      <c r="X301" s="49">
        <f t="shared" si="62"/>
        <v>9.9192268333333331</v>
      </c>
      <c r="Y301" s="49">
        <f t="shared" si="64"/>
        <v>0</v>
      </c>
      <c r="Z301" s="40"/>
      <c r="AA301" s="40"/>
      <c r="AB301" s="54">
        <v>20.74</v>
      </c>
      <c r="AC301" s="40"/>
      <c r="AD301" s="40"/>
      <c r="AE301" s="40"/>
      <c r="AF301" s="40"/>
      <c r="AG301" s="40"/>
      <c r="AH301" s="40"/>
      <c r="AI301" s="40"/>
      <c r="AJ301" s="40">
        <v>9.4E-2</v>
      </c>
      <c r="AK301" s="41">
        <f t="shared" si="67"/>
        <v>0</v>
      </c>
      <c r="AL301" s="42">
        <v>0.1389</v>
      </c>
      <c r="AM301" s="41">
        <f t="shared" si="79"/>
        <v>0</v>
      </c>
      <c r="AN301" s="49">
        <f t="shared" si="77"/>
        <v>0.11645</v>
      </c>
      <c r="AO301" s="49">
        <f t="shared" si="80"/>
        <v>0</v>
      </c>
      <c r="AP301" s="57">
        <v>6.0179999999999998</v>
      </c>
      <c r="AQ301" s="41">
        <f t="shared" si="72"/>
        <v>0</v>
      </c>
      <c r="AR301" s="5"/>
      <c r="AS301" s="41" t="s">
        <v>32</v>
      </c>
      <c r="AT301" s="3"/>
      <c r="AU301" s="3"/>
      <c r="AV301" s="44">
        <f t="shared" si="70"/>
        <v>5.9457561648241768</v>
      </c>
    </row>
    <row r="302" spans="1:48" x14ac:dyDescent="0.4">
      <c r="A302" s="40">
        <v>1550</v>
      </c>
      <c r="B302" s="47">
        <v>0.36830000000000002</v>
      </c>
      <c r="C302" s="41">
        <f t="shared" si="66"/>
        <v>0</v>
      </c>
      <c r="D302" s="52">
        <v>0.48</v>
      </c>
      <c r="E302" s="41">
        <f t="shared" si="74"/>
        <v>0</v>
      </c>
      <c r="F302" s="38">
        <v>0.21597222222222223</v>
      </c>
      <c r="G302" s="41">
        <f t="shared" si="71"/>
        <v>0</v>
      </c>
      <c r="H302" s="56">
        <v>15.879297145328719</v>
      </c>
      <c r="I302" s="41">
        <f t="shared" si="68"/>
        <v>-3.7521626297577937</v>
      </c>
      <c r="J302" s="5">
        <v>0.54300000000000004</v>
      </c>
      <c r="K302" s="41" t="s">
        <v>24</v>
      </c>
      <c r="L302" s="5">
        <v>0.109</v>
      </c>
      <c r="M302" s="41">
        <f t="shared" si="81"/>
        <v>1.8691588785046731</v>
      </c>
      <c r="N302" s="46">
        <v>9.5541666666666664E-2</v>
      </c>
      <c r="O302" s="41">
        <f t="shared" si="75"/>
        <v>0</v>
      </c>
      <c r="P302" s="49">
        <f t="shared" si="76"/>
        <v>0.24918055555555554</v>
      </c>
      <c r="Q302" s="49">
        <f t="shared" si="78"/>
        <v>0.93457943925233655</v>
      </c>
      <c r="R302" s="5">
        <v>4.5</v>
      </c>
      <c r="S302" s="41">
        <f t="shared" si="73"/>
        <v>-9.9999999999999982</v>
      </c>
      <c r="T302" s="65">
        <v>0.6384536666666667</v>
      </c>
      <c r="U302" s="41">
        <f t="shared" si="63"/>
        <v>0</v>
      </c>
      <c r="V302" s="40">
        <v>19.2</v>
      </c>
      <c r="W302" s="41">
        <f t="shared" si="69"/>
        <v>0</v>
      </c>
      <c r="X302" s="49">
        <f t="shared" si="62"/>
        <v>9.9192268333333331</v>
      </c>
      <c r="Y302" s="49">
        <f t="shared" si="64"/>
        <v>0</v>
      </c>
      <c r="Z302" s="40"/>
      <c r="AA302" s="40"/>
      <c r="AB302" s="54">
        <v>20.74</v>
      </c>
      <c r="AC302" s="40"/>
      <c r="AD302" s="40"/>
      <c r="AE302" s="40"/>
      <c r="AF302" s="40"/>
      <c r="AG302" s="40"/>
      <c r="AH302" s="40"/>
      <c r="AI302" s="40"/>
      <c r="AJ302" s="40">
        <v>9.4E-2</v>
      </c>
      <c r="AK302" s="41">
        <f t="shared" si="67"/>
        <v>0</v>
      </c>
      <c r="AL302" s="42">
        <v>0.1389</v>
      </c>
      <c r="AM302" s="41">
        <f t="shared" si="79"/>
        <v>0</v>
      </c>
      <c r="AN302" s="49">
        <f t="shared" si="77"/>
        <v>0.11645</v>
      </c>
      <c r="AO302" s="49">
        <f t="shared" si="80"/>
        <v>0</v>
      </c>
      <c r="AP302" s="57">
        <v>6.0179999999999998</v>
      </c>
      <c r="AQ302" s="41">
        <f t="shared" si="72"/>
        <v>0</v>
      </c>
      <c r="AR302" s="5"/>
      <c r="AS302" s="41" t="s">
        <v>32</v>
      </c>
      <c r="AT302" s="3"/>
      <c r="AU302" s="3"/>
      <c r="AV302" s="44">
        <f t="shared" si="70"/>
        <v>5.8486426756439824</v>
      </c>
    </row>
    <row r="303" spans="1:48" x14ac:dyDescent="0.4">
      <c r="A303" s="40">
        <v>1551</v>
      </c>
      <c r="B303" s="47">
        <v>0.36830000000000002</v>
      </c>
      <c r="C303" s="41">
        <f t="shared" si="66"/>
        <v>0</v>
      </c>
      <c r="D303" s="52">
        <v>0.48</v>
      </c>
      <c r="E303" s="41">
        <f t="shared" si="74"/>
        <v>0</v>
      </c>
      <c r="F303" s="38">
        <v>0.108</v>
      </c>
      <c r="G303" s="41">
        <f t="shared" si="71"/>
        <v>-49.993569131832807</v>
      </c>
      <c r="H303" s="56">
        <v>15.879297145328719</v>
      </c>
      <c r="I303" s="41">
        <f t="shared" si="68"/>
        <v>0</v>
      </c>
      <c r="J303" s="5">
        <v>0.54100000000000004</v>
      </c>
      <c r="K303" s="41">
        <f t="shared" ref="K303:K334" si="82">100*(J303/J302-1)</f>
        <v>-0.36832412523020164</v>
      </c>
      <c r="L303" s="5">
        <v>0.109</v>
      </c>
      <c r="M303" s="41">
        <f t="shared" si="81"/>
        <v>0</v>
      </c>
      <c r="N303" s="46">
        <v>9.5541666666666664E-2</v>
      </c>
      <c r="O303" s="41">
        <f t="shared" si="75"/>
        <v>0</v>
      </c>
      <c r="P303" s="49">
        <f t="shared" si="76"/>
        <v>0.2485138888888889</v>
      </c>
      <c r="Q303" s="49">
        <f t="shared" si="78"/>
        <v>-0.12277470841006721</v>
      </c>
      <c r="R303" s="5">
        <v>4.5</v>
      </c>
      <c r="S303" s="41">
        <f t="shared" si="73"/>
        <v>0</v>
      </c>
      <c r="T303" s="65">
        <v>0.6384536666666667</v>
      </c>
      <c r="U303" s="41">
        <f t="shared" si="63"/>
        <v>0</v>
      </c>
      <c r="V303" s="40">
        <v>19.2</v>
      </c>
      <c r="W303" s="41">
        <f t="shared" si="69"/>
        <v>0</v>
      </c>
      <c r="X303" s="49">
        <f t="shared" si="62"/>
        <v>9.9192268333333331</v>
      </c>
      <c r="Y303" s="49">
        <f t="shared" si="64"/>
        <v>0</v>
      </c>
      <c r="Z303" s="40"/>
      <c r="AA303" s="40"/>
      <c r="AB303" s="54">
        <v>20.74</v>
      </c>
      <c r="AC303" s="40"/>
      <c r="AD303" s="40"/>
      <c r="AE303" s="40"/>
      <c r="AF303" s="40"/>
      <c r="AG303" s="40"/>
      <c r="AH303" s="40"/>
      <c r="AI303" s="40"/>
      <c r="AJ303" s="40">
        <v>9.4E-2</v>
      </c>
      <c r="AK303" s="41">
        <f t="shared" si="67"/>
        <v>0</v>
      </c>
      <c r="AL303" s="42">
        <v>0.1389</v>
      </c>
      <c r="AM303" s="41">
        <f t="shared" si="79"/>
        <v>0</v>
      </c>
      <c r="AN303" s="49">
        <f t="shared" si="77"/>
        <v>0.11645</v>
      </c>
      <c r="AO303" s="49">
        <f t="shared" si="80"/>
        <v>0</v>
      </c>
      <c r="AP303" s="57">
        <v>6.0179999999999998</v>
      </c>
      <c r="AQ303" s="41">
        <f t="shared" si="72"/>
        <v>0</v>
      </c>
      <c r="AR303" s="5"/>
      <c r="AS303" s="41" t="s">
        <v>32</v>
      </c>
      <c r="AT303" s="3"/>
      <c r="AU303" s="3"/>
      <c r="AV303" s="44">
        <f t="shared" si="70"/>
        <v>5.8377787867550941</v>
      </c>
    </row>
    <row r="304" spans="1:48" x14ac:dyDescent="0.4">
      <c r="A304" s="40">
        <v>1552</v>
      </c>
      <c r="B304" s="47">
        <v>0.36830000000000002</v>
      </c>
      <c r="C304" s="41">
        <f t="shared" si="66"/>
        <v>0</v>
      </c>
      <c r="D304" s="52">
        <v>0.48</v>
      </c>
      <c r="E304" s="41">
        <f t="shared" si="74"/>
        <v>0</v>
      </c>
      <c r="F304" s="38">
        <v>0.47866056572379362</v>
      </c>
      <c r="G304" s="41">
        <f t="shared" si="71"/>
        <v>343.20422752203115</v>
      </c>
      <c r="H304" s="56">
        <v>15.879297145328719</v>
      </c>
      <c r="I304" s="41">
        <f t="shared" si="68"/>
        <v>0</v>
      </c>
      <c r="J304" s="5">
        <v>0.53800000000000003</v>
      </c>
      <c r="K304" s="41">
        <f t="shared" si="82"/>
        <v>-0.55452865064694601</v>
      </c>
      <c r="L304" s="5">
        <v>0.109</v>
      </c>
      <c r="M304" s="41">
        <f t="shared" si="81"/>
        <v>0</v>
      </c>
      <c r="N304" s="46">
        <v>9.5541666666666664E-2</v>
      </c>
      <c r="O304" s="41">
        <f t="shared" si="75"/>
        <v>0</v>
      </c>
      <c r="P304" s="49">
        <f t="shared" si="76"/>
        <v>0.24751388888888889</v>
      </c>
      <c r="Q304" s="49">
        <f t="shared" si="78"/>
        <v>-0.18484288354898201</v>
      </c>
      <c r="R304" s="5">
        <v>4.5</v>
      </c>
      <c r="S304" s="41">
        <f t="shared" si="73"/>
        <v>0</v>
      </c>
      <c r="T304" s="65">
        <v>0.6384536666666667</v>
      </c>
      <c r="U304" s="41">
        <f t="shared" si="63"/>
        <v>0</v>
      </c>
      <c r="V304" s="40">
        <v>19.2</v>
      </c>
      <c r="W304" s="41">
        <f t="shared" si="69"/>
        <v>0</v>
      </c>
      <c r="X304" s="49">
        <f t="shared" si="62"/>
        <v>9.9192268333333331</v>
      </c>
      <c r="Y304" s="49">
        <f t="shared" si="64"/>
        <v>0</v>
      </c>
      <c r="Z304" s="40"/>
      <c r="AA304" s="40"/>
      <c r="AB304" s="54">
        <v>20.74</v>
      </c>
      <c r="AC304" s="40"/>
      <c r="AD304" s="40"/>
      <c r="AE304" s="40"/>
      <c r="AF304" s="40"/>
      <c r="AG304" s="40"/>
      <c r="AH304" s="40"/>
      <c r="AI304" s="40"/>
      <c r="AJ304" s="40">
        <v>9.4E-2</v>
      </c>
      <c r="AK304" s="41">
        <f t="shared" si="67"/>
        <v>0</v>
      </c>
      <c r="AL304" s="42">
        <v>0.1389</v>
      </c>
      <c r="AM304" s="41">
        <f t="shared" si="79"/>
        <v>0</v>
      </c>
      <c r="AN304" s="49">
        <f t="shared" si="77"/>
        <v>0.11645</v>
      </c>
      <c r="AO304" s="49">
        <f t="shared" si="80"/>
        <v>0</v>
      </c>
      <c r="AP304" s="57">
        <v>6.0179999999999998</v>
      </c>
      <c r="AQ304" s="41">
        <f t="shared" si="72"/>
        <v>0</v>
      </c>
      <c r="AR304" s="5"/>
      <c r="AS304" s="41" t="s">
        <v>32</v>
      </c>
      <c r="AT304" s="3"/>
      <c r="AU304" s="3"/>
      <c r="AV304" s="44">
        <f t="shared" si="70"/>
        <v>5.8747448433274734</v>
      </c>
    </row>
    <row r="305" spans="1:48" x14ac:dyDescent="0.4">
      <c r="A305" s="40">
        <v>1553</v>
      </c>
      <c r="B305" s="47">
        <v>0.36830000000000002</v>
      </c>
      <c r="C305" s="41">
        <f t="shared" si="66"/>
        <v>0</v>
      </c>
      <c r="D305" s="52">
        <v>0.48</v>
      </c>
      <c r="E305" s="41">
        <f t="shared" si="74"/>
        <v>0</v>
      </c>
      <c r="F305" s="38">
        <v>0.47549586776859504</v>
      </c>
      <c r="G305" s="41">
        <f t="shared" si="71"/>
        <v>-0.66115702479337957</v>
      </c>
      <c r="H305" s="56">
        <v>15.879297145328719</v>
      </c>
      <c r="I305" s="41">
        <f t="shared" si="68"/>
        <v>0</v>
      </c>
      <c r="J305" s="5">
        <v>0.53500000000000003</v>
      </c>
      <c r="K305" s="41">
        <f t="shared" si="82"/>
        <v>-0.55762081784386242</v>
      </c>
      <c r="L305" s="5">
        <v>0.109</v>
      </c>
      <c r="M305" s="41">
        <f t="shared" si="81"/>
        <v>0</v>
      </c>
      <c r="N305" s="46">
        <v>9.5541666666666664E-2</v>
      </c>
      <c r="O305" s="41">
        <f t="shared" si="75"/>
        <v>0</v>
      </c>
      <c r="P305" s="49">
        <f t="shared" si="76"/>
        <v>0.24651388888888889</v>
      </c>
      <c r="Q305" s="49">
        <f t="shared" si="78"/>
        <v>-0.18587360594795413</v>
      </c>
      <c r="R305" s="5">
        <v>4.5</v>
      </c>
      <c r="S305" s="41">
        <f t="shared" si="73"/>
        <v>0</v>
      </c>
      <c r="T305" s="65">
        <v>0.6384536666666667</v>
      </c>
      <c r="U305" s="41">
        <f t="shared" si="63"/>
        <v>0</v>
      </c>
      <c r="V305" s="40">
        <v>19.2</v>
      </c>
      <c r="W305" s="41">
        <f t="shared" si="69"/>
        <v>0</v>
      </c>
      <c r="X305" s="49">
        <f t="shared" si="62"/>
        <v>9.9192268333333331</v>
      </c>
      <c r="Y305" s="49">
        <f t="shared" si="64"/>
        <v>0</v>
      </c>
      <c r="Z305" s="40"/>
      <c r="AA305" s="40"/>
      <c r="AB305" s="54">
        <v>20.74</v>
      </c>
      <c r="AC305" s="40"/>
      <c r="AD305" s="40"/>
      <c r="AE305" s="40"/>
      <c r="AF305" s="40"/>
      <c r="AG305" s="40"/>
      <c r="AH305" s="40"/>
      <c r="AI305" s="40"/>
      <c r="AJ305" s="40">
        <v>9.4E-2</v>
      </c>
      <c r="AK305" s="41">
        <f t="shared" si="67"/>
        <v>0</v>
      </c>
      <c r="AL305" s="42">
        <v>0.1389</v>
      </c>
      <c r="AM305" s="41">
        <f t="shared" si="79"/>
        <v>0</v>
      </c>
      <c r="AN305" s="49">
        <f t="shared" si="77"/>
        <v>0.11645</v>
      </c>
      <c r="AO305" s="49">
        <f t="shared" si="80"/>
        <v>0</v>
      </c>
      <c r="AP305" s="57">
        <v>6.0179999999999998</v>
      </c>
      <c r="AQ305" s="41">
        <f t="shared" si="72"/>
        <v>0</v>
      </c>
      <c r="AR305" s="5"/>
      <c r="AS305" s="41" t="s">
        <v>32</v>
      </c>
      <c r="AT305" s="3"/>
      <c r="AU305" s="3"/>
      <c r="AV305" s="44">
        <f t="shared" si="70"/>
        <v>5.874328373531954</v>
      </c>
    </row>
    <row r="306" spans="1:48" x14ac:dyDescent="0.4">
      <c r="A306" s="40">
        <v>1554</v>
      </c>
      <c r="B306" s="47">
        <v>0.36830000000000002</v>
      </c>
      <c r="C306" s="41">
        <f t="shared" si="66"/>
        <v>0</v>
      </c>
      <c r="D306" s="52">
        <v>0.48</v>
      </c>
      <c r="E306" s="41">
        <f t="shared" si="74"/>
        <v>0</v>
      </c>
      <c r="F306" s="38">
        <v>0.47549586776859504</v>
      </c>
      <c r="G306" s="41">
        <f t="shared" si="71"/>
        <v>0</v>
      </c>
      <c r="H306" s="56">
        <v>15.879297145328719</v>
      </c>
      <c r="I306" s="41">
        <f t="shared" si="68"/>
        <v>0</v>
      </c>
      <c r="J306" s="5">
        <v>0.52900000000000003</v>
      </c>
      <c r="K306" s="41">
        <f t="shared" si="82"/>
        <v>-1.1214953271028061</v>
      </c>
      <c r="L306" s="5">
        <v>0.109</v>
      </c>
      <c r="M306" s="41">
        <f t="shared" si="81"/>
        <v>0</v>
      </c>
      <c r="N306" s="46">
        <v>9.5541666666666664E-2</v>
      </c>
      <c r="O306" s="41">
        <f t="shared" si="75"/>
        <v>0</v>
      </c>
      <c r="P306" s="49">
        <f t="shared" si="76"/>
        <v>0.24451388888888889</v>
      </c>
      <c r="Q306" s="49">
        <f t="shared" si="78"/>
        <v>-0.37383177570093534</v>
      </c>
      <c r="R306" s="5">
        <v>4.5</v>
      </c>
      <c r="S306" s="41">
        <f t="shared" si="73"/>
        <v>0</v>
      </c>
      <c r="T306" s="65">
        <v>0.60842416666666677</v>
      </c>
      <c r="U306" s="41">
        <f t="shared" si="63"/>
        <v>-4.7034736532695298</v>
      </c>
      <c r="V306" s="40">
        <v>19.2</v>
      </c>
      <c r="W306" s="41">
        <f t="shared" si="69"/>
        <v>0</v>
      </c>
      <c r="X306" s="49">
        <f t="shared" si="62"/>
        <v>9.9042120833333325</v>
      </c>
      <c r="Y306" s="49">
        <f t="shared" si="64"/>
        <v>-2.3517368266347649</v>
      </c>
      <c r="Z306" s="40"/>
      <c r="AA306" s="40"/>
      <c r="AB306" s="54">
        <v>20.74</v>
      </c>
      <c r="AC306" s="40"/>
      <c r="AD306" s="40"/>
      <c r="AE306" s="40"/>
      <c r="AF306" s="40"/>
      <c r="AG306" s="40"/>
      <c r="AH306" s="40"/>
      <c r="AI306" s="40"/>
      <c r="AJ306" s="40">
        <v>9.4E-2</v>
      </c>
      <c r="AK306" s="41">
        <f t="shared" si="67"/>
        <v>0</v>
      </c>
      <c r="AL306" s="42">
        <v>0.1389</v>
      </c>
      <c r="AM306" s="41">
        <f t="shared" si="79"/>
        <v>0</v>
      </c>
      <c r="AN306" s="49">
        <f t="shared" si="77"/>
        <v>0.11645</v>
      </c>
      <c r="AO306" s="49">
        <f t="shared" si="80"/>
        <v>0</v>
      </c>
      <c r="AP306" s="57">
        <v>6.0179999999999998</v>
      </c>
      <c r="AQ306" s="41">
        <f t="shared" si="72"/>
        <v>0</v>
      </c>
      <c r="AR306" s="58">
        <v>0.65700000000000003</v>
      </c>
      <c r="AS306" s="41" t="s">
        <v>32</v>
      </c>
      <c r="AT306" s="3"/>
      <c r="AU306" s="3"/>
      <c r="AV306" s="44">
        <f t="shared" si="70"/>
        <v>5.3984789986654116</v>
      </c>
    </row>
    <row r="307" spans="1:48" x14ac:dyDescent="0.4">
      <c r="A307" s="40">
        <v>1555</v>
      </c>
      <c r="B307" s="47">
        <v>0.36830000000000002</v>
      </c>
      <c r="C307" s="41">
        <f t="shared" si="66"/>
        <v>0</v>
      </c>
      <c r="D307" s="52">
        <v>0.48</v>
      </c>
      <c r="E307" s="41">
        <f t="shared" si="74"/>
        <v>0</v>
      </c>
      <c r="F307" s="38">
        <v>0.47549586776859504</v>
      </c>
      <c r="G307" s="41">
        <f t="shared" si="71"/>
        <v>0</v>
      </c>
      <c r="H307" s="56">
        <v>15.879297145328719</v>
      </c>
      <c r="I307" s="41">
        <f t="shared" si="68"/>
        <v>0</v>
      </c>
      <c r="J307" s="5">
        <v>0.52300000000000002</v>
      </c>
      <c r="K307" s="41">
        <f t="shared" si="82"/>
        <v>-1.1342155009451793</v>
      </c>
      <c r="L307" s="5">
        <v>0.109</v>
      </c>
      <c r="M307" s="41">
        <f t="shared" si="81"/>
        <v>0</v>
      </c>
      <c r="N307" s="46">
        <v>9.5541666666666664E-2</v>
      </c>
      <c r="O307" s="41">
        <f t="shared" si="75"/>
        <v>0</v>
      </c>
      <c r="P307" s="49">
        <f t="shared" si="76"/>
        <v>0.24251388888888889</v>
      </c>
      <c r="Q307" s="49">
        <f t="shared" si="78"/>
        <v>-0.37807183364839309</v>
      </c>
      <c r="R307" s="5">
        <v>4.5</v>
      </c>
      <c r="S307" s="41">
        <f t="shared" si="73"/>
        <v>0</v>
      </c>
      <c r="T307" s="65">
        <v>0.60842416666666677</v>
      </c>
      <c r="U307" s="41">
        <f t="shared" si="63"/>
        <v>0</v>
      </c>
      <c r="V307" s="40">
        <v>19.2</v>
      </c>
      <c r="W307" s="41">
        <f t="shared" si="69"/>
        <v>0</v>
      </c>
      <c r="X307" s="49">
        <f t="shared" si="62"/>
        <v>9.9042120833333325</v>
      </c>
      <c r="Y307" s="49">
        <f t="shared" si="64"/>
        <v>0</v>
      </c>
      <c r="Z307" s="40"/>
      <c r="AA307" s="40"/>
      <c r="AB307" s="54">
        <v>20.74</v>
      </c>
      <c r="AC307" s="40"/>
      <c r="AD307" s="40"/>
      <c r="AE307" s="40"/>
      <c r="AF307" s="40"/>
      <c r="AG307" s="40"/>
      <c r="AH307" s="40"/>
      <c r="AI307" s="40"/>
      <c r="AJ307" s="40">
        <v>9.4E-2</v>
      </c>
      <c r="AK307" s="41">
        <f t="shared" si="67"/>
        <v>0</v>
      </c>
      <c r="AL307" s="42">
        <v>0.1389</v>
      </c>
      <c r="AM307" s="41">
        <f t="shared" si="79"/>
        <v>0</v>
      </c>
      <c r="AN307" s="49">
        <f t="shared" si="77"/>
        <v>0.11645</v>
      </c>
      <c r="AO307" s="49">
        <f t="shared" si="80"/>
        <v>0</v>
      </c>
      <c r="AP307" s="57">
        <v>6.0179999999999998</v>
      </c>
      <c r="AQ307" s="41">
        <f t="shared" si="72"/>
        <v>0</v>
      </c>
      <c r="AR307" s="58">
        <v>0.65700000000000003</v>
      </c>
      <c r="AS307" s="41">
        <f>100*(AR307/AR306-1)</f>
        <v>0</v>
      </c>
      <c r="AT307" s="3"/>
      <c r="AU307" s="3"/>
      <c r="AV307" s="44">
        <f t="shared" si="70"/>
        <v>5.3982971804835946</v>
      </c>
    </row>
    <row r="308" spans="1:48" x14ac:dyDescent="0.4">
      <c r="A308" s="40">
        <v>1556</v>
      </c>
      <c r="B308" s="47">
        <v>0.36830000000000002</v>
      </c>
      <c r="C308" s="41">
        <f t="shared" si="66"/>
        <v>0</v>
      </c>
      <c r="D308" s="52">
        <v>0.48</v>
      </c>
      <c r="E308" s="41">
        <f t="shared" si="74"/>
        <v>0</v>
      </c>
      <c r="F308" s="38">
        <v>0.47549586776859504</v>
      </c>
      <c r="G308" s="41">
        <f t="shared" si="71"/>
        <v>0</v>
      </c>
      <c r="H308" s="56">
        <v>15.879297145328719</v>
      </c>
      <c r="I308" s="41">
        <f t="shared" si="68"/>
        <v>0</v>
      </c>
      <c r="J308" s="5">
        <v>0.51600000000000001</v>
      </c>
      <c r="K308" s="41">
        <f t="shared" si="82"/>
        <v>-1.3384321223709361</v>
      </c>
      <c r="L308" s="5">
        <v>0.109</v>
      </c>
      <c r="M308" s="41">
        <f t="shared" si="81"/>
        <v>0</v>
      </c>
      <c r="N308" s="46">
        <v>9.5541666666666664E-2</v>
      </c>
      <c r="O308" s="41">
        <f t="shared" si="75"/>
        <v>0</v>
      </c>
      <c r="P308" s="49">
        <f t="shared" si="76"/>
        <v>0.24018055555555554</v>
      </c>
      <c r="Q308" s="49">
        <f t="shared" si="78"/>
        <v>-0.44614404079031206</v>
      </c>
      <c r="R308" s="5">
        <v>4.5</v>
      </c>
      <c r="S308" s="41">
        <f t="shared" si="73"/>
        <v>0</v>
      </c>
      <c r="T308" s="65">
        <v>0.60842416666666677</v>
      </c>
      <c r="U308" s="41">
        <f t="shared" si="63"/>
        <v>0</v>
      </c>
      <c r="V308" s="40">
        <v>19.2</v>
      </c>
      <c r="W308" s="41">
        <f t="shared" si="69"/>
        <v>0</v>
      </c>
      <c r="X308" s="49">
        <f t="shared" si="62"/>
        <v>9.9042120833333325</v>
      </c>
      <c r="Y308" s="49">
        <f t="shared" si="64"/>
        <v>0</v>
      </c>
      <c r="Z308" s="40"/>
      <c r="AA308" s="40"/>
      <c r="AB308" s="54">
        <v>20.74</v>
      </c>
      <c r="AC308" s="40"/>
      <c r="AD308" s="40"/>
      <c r="AE308" s="40"/>
      <c r="AF308" s="40"/>
      <c r="AG308" s="40"/>
      <c r="AH308" s="40"/>
      <c r="AI308" s="40"/>
      <c r="AJ308" s="40">
        <v>9.4E-2</v>
      </c>
      <c r="AK308" s="41">
        <f t="shared" si="67"/>
        <v>0</v>
      </c>
      <c r="AL308" s="42">
        <v>0.1389</v>
      </c>
      <c r="AM308" s="41">
        <f t="shared" si="79"/>
        <v>0</v>
      </c>
      <c r="AN308" s="49">
        <f t="shared" si="77"/>
        <v>0.11645</v>
      </c>
      <c r="AO308" s="49">
        <f t="shared" si="80"/>
        <v>0</v>
      </c>
      <c r="AP308" s="57">
        <v>6.0179999999999998</v>
      </c>
      <c r="AQ308" s="41">
        <f t="shared" ref="AQ308:AQ325" si="83">100*(AP308/AP307-1)</f>
        <v>0</v>
      </c>
      <c r="AR308" s="58">
        <v>0.65700000000000003</v>
      </c>
      <c r="AS308" s="41">
        <f>100*(AR308/AR307-1)</f>
        <v>0</v>
      </c>
      <c r="AT308" s="3"/>
      <c r="AU308" s="3"/>
      <c r="AV308" s="44">
        <f t="shared" si="70"/>
        <v>5.3980850592714722</v>
      </c>
    </row>
    <row r="309" spans="1:48" x14ac:dyDescent="0.4">
      <c r="A309" s="40">
        <v>1557</v>
      </c>
      <c r="B309" s="47">
        <v>0.36830000000000002</v>
      </c>
      <c r="C309" s="41">
        <f t="shared" si="66"/>
        <v>0</v>
      </c>
      <c r="D309" s="52">
        <v>0.48</v>
      </c>
      <c r="E309" s="41">
        <f t="shared" si="74"/>
        <v>0</v>
      </c>
      <c r="F309" s="38">
        <v>0.47549586776859504</v>
      </c>
      <c r="G309" s="41">
        <f t="shared" si="71"/>
        <v>0</v>
      </c>
      <c r="H309" s="56">
        <v>15.879297145328719</v>
      </c>
      <c r="I309" s="41">
        <f t="shared" si="68"/>
        <v>0</v>
      </c>
      <c r="J309" s="5">
        <v>0.51</v>
      </c>
      <c r="K309" s="41">
        <f t="shared" si="82"/>
        <v>-1.1627906976744207</v>
      </c>
      <c r="L309" s="5">
        <v>0.109</v>
      </c>
      <c r="M309" s="41">
        <f t="shared" si="81"/>
        <v>0</v>
      </c>
      <c r="N309" s="46">
        <v>9.5541666666666664E-2</v>
      </c>
      <c r="O309" s="41">
        <f t="shared" si="75"/>
        <v>0</v>
      </c>
      <c r="P309" s="49">
        <f t="shared" si="76"/>
        <v>0.23818055555555553</v>
      </c>
      <c r="Q309" s="49">
        <f t="shared" si="78"/>
        <v>-0.38759689922480689</v>
      </c>
      <c r="R309" s="5">
        <v>4.5</v>
      </c>
      <c r="S309" s="41">
        <f t="shared" si="73"/>
        <v>0</v>
      </c>
      <c r="T309" s="65">
        <v>0.60842416666666677</v>
      </c>
      <c r="U309" s="41">
        <f t="shared" si="63"/>
        <v>0</v>
      </c>
      <c r="V309" s="40">
        <v>19.2</v>
      </c>
      <c r="W309" s="41">
        <f t="shared" si="69"/>
        <v>0</v>
      </c>
      <c r="X309" s="49">
        <f t="shared" ref="X309:X372" si="84">AVERAGE(T309,V309)</f>
        <v>9.9042120833333325</v>
      </c>
      <c r="Y309" s="49">
        <f t="shared" si="64"/>
        <v>0</v>
      </c>
      <c r="Z309" s="40"/>
      <c r="AA309" s="40"/>
      <c r="AB309" s="54">
        <v>20.74</v>
      </c>
      <c r="AC309" s="40"/>
      <c r="AD309" s="40"/>
      <c r="AE309" s="40"/>
      <c r="AF309" s="40"/>
      <c r="AG309" s="40"/>
      <c r="AH309" s="40"/>
      <c r="AI309" s="40"/>
      <c r="AJ309" s="40">
        <v>9.4E-2</v>
      </c>
      <c r="AK309" s="41">
        <f t="shared" si="67"/>
        <v>0</v>
      </c>
      <c r="AL309" s="42">
        <v>0.1389</v>
      </c>
      <c r="AM309" s="41">
        <f t="shared" si="79"/>
        <v>0</v>
      </c>
      <c r="AN309" s="49">
        <f t="shared" si="77"/>
        <v>0.11645</v>
      </c>
      <c r="AO309" s="49">
        <f t="shared" si="80"/>
        <v>0</v>
      </c>
      <c r="AP309" s="57">
        <v>6.0179999999999998</v>
      </c>
      <c r="AQ309" s="41">
        <f t="shared" si="83"/>
        <v>0</v>
      </c>
      <c r="AR309" s="58">
        <v>0.65700000000000003</v>
      </c>
      <c r="AS309" s="41">
        <f>100*(AR309/AR308-1)</f>
        <v>0</v>
      </c>
      <c r="AT309" s="3"/>
      <c r="AU309" s="3"/>
      <c r="AV309" s="44">
        <f t="shared" si="70"/>
        <v>5.3979032410896544</v>
      </c>
    </row>
    <row r="310" spans="1:48" x14ac:dyDescent="0.4">
      <c r="A310" s="40">
        <v>1558</v>
      </c>
      <c r="B310" s="47">
        <v>0.36830000000000002</v>
      </c>
      <c r="C310" s="41">
        <f t="shared" si="66"/>
        <v>0</v>
      </c>
      <c r="D310" s="52">
        <v>0.48</v>
      </c>
      <c r="E310" s="41">
        <f t="shared" si="74"/>
        <v>0</v>
      </c>
      <c r="F310" s="38">
        <v>0.47549586776859504</v>
      </c>
      <c r="G310" s="41">
        <f t="shared" si="71"/>
        <v>0</v>
      </c>
      <c r="H310" s="56">
        <v>15.879297145328719</v>
      </c>
      <c r="I310" s="41">
        <f t="shared" si="68"/>
        <v>0</v>
      </c>
      <c r="J310" s="5">
        <v>0.504</v>
      </c>
      <c r="K310" s="41">
        <f t="shared" si="82"/>
        <v>-1.1764705882352899</v>
      </c>
      <c r="L310" s="5">
        <v>0.109</v>
      </c>
      <c r="M310" s="41">
        <f t="shared" si="81"/>
        <v>0</v>
      </c>
      <c r="N310" s="46">
        <v>9.5541666666666664E-2</v>
      </c>
      <c r="O310" s="41">
        <f t="shared" si="75"/>
        <v>0</v>
      </c>
      <c r="P310" s="49">
        <f t="shared" si="76"/>
        <v>0.23618055555555553</v>
      </c>
      <c r="Q310" s="49">
        <f t="shared" si="78"/>
        <v>-0.39215686274509665</v>
      </c>
      <c r="R310" s="5">
        <v>4.5</v>
      </c>
      <c r="S310" s="41">
        <f t="shared" si="73"/>
        <v>0</v>
      </c>
      <c r="T310" s="65">
        <v>0.60842416666666677</v>
      </c>
      <c r="U310" s="41">
        <f t="shared" ref="U310:U327" si="85">100*(T310/T309-1)</f>
        <v>0</v>
      </c>
      <c r="V310" s="40">
        <v>19.2</v>
      </c>
      <c r="W310" s="41">
        <f t="shared" si="69"/>
        <v>0</v>
      </c>
      <c r="X310" s="49">
        <f t="shared" si="84"/>
        <v>9.9042120833333325</v>
      </c>
      <c r="Y310" s="49">
        <f t="shared" ref="Y310:Y373" si="86">AVERAGE(U310,W310)</f>
        <v>0</v>
      </c>
      <c r="Z310" s="40"/>
      <c r="AA310" s="40"/>
      <c r="AB310" s="54">
        <v>20.74</v>
      </c>
      <c r="AC310" s="40"/>
      <c r="AD310" s="40"/>
      <c r="AE310" s="40"/>
      <c r="AF310" s="40"/>
      <c r="AG310" s="40"/>
      <c r="AH310" s="40"/>
      <c r="AI310" s="40"/>
      <c r="AJ310" s="40">
        <v>9.4E-2</v>
      </c>
      <c r="AK310" s="41">
        <f t="shared" si="67"/>
        <v>0</v>
      </c>
      <c r="AL310" s="42">
        <v>0.1389</v>
      </c>
      <c r="AM310" s="41">
        <f t="shared" si="79"/>
        <v>0</v>
      </c>
      <c r="AN310" s="49">
        <f t="shared" si="77"/>
        <v>0.11645</v>
      </c>
      <c r="AO310" s="49">
        <f t="shared" si="80"/>
        <v>0</v>
      </c>
      <c r="AP310" s="57">
        <v>6.0179999999999998</v>
      </c>
      <c r="AQ310" s="41">
        <f t="shared" si="83"/>
        <v>0</v>
      </c>
      <c r="AR310" s="58">
        <v>0.65700000000000003</v>
      </c>
      <c r="AS310" s="41">
        <f>100*(AR310/AR309-1)</f>
        <v>0</v>
      </c>
      <c r="AT310" s="3"/>
      <c r="AU310" s="3"/>
      <c r="AV310" s="44">
        <f t="shared" si="70"/>
        <v>5.3977214229078356</v>
      </c>
    </row>
    <row r="311" spans="1:48" x14ac:dyDescent="0.4">
      <c r="A311" s="40">
        <v>1559</v>
      </c>
      <c r="B311" s="47">
        <v>0.36830000000000002</v>
      </c>
      <c r="C311" s="41">
        <f t="shared" si="66"/>
        <v>0</v>
      </c>
      <c r="D311" s="52">
        <v>0.48</v>
      </c>
      <c r="E311" s="41">
        <f t="shared" si="74"/>
        <v>0</v>
      </c>
      <c r="F311" s="38">
        <v>0.47549586776859504</v>
      </c>
      <c r="G311" s="41">
        <f t="shared" si="71"/>
        <v>0</v>
      </c>
      <c r="H311" s="56">
        <v>15.879297145328719</v>
      </c>
      <c r="I311" s="41">
        <f t="shared" si="68"/>
        <v>0</v>
      </c>
      <c r="J311" s="5">
        <v>0.498</v>
      </c>
      <c r="K311" s="41">
        <f t="shared" si="82"/>
        <v>-1.1904761904761862</v>
      </c>
      <c r="L311" s="5">
        <v>0.109</v>
      </c>
      <c r="M311" s="41">
        <f t="shared" si="81"/>
        <v>0</v>
      </c>
      <c r="N311" s="46">
        <v>9.5541666666666664E-2</v>
      </c>
      <c r="O311" s="41">
        <f t="shared" si="75"/>
        <v>0</v>
      </c>
      <c r="P311" s="49">
        <f t="shared" si="76"/>
        <v>0.23418055555555553</v>
      </c>
      <c r="Q311" s="49">
        <f t="shared" si="78"/>
        <v>-0.39682539682539542</v>
      </c>
      <c r="R311" s="5">
        <v>4.5</v>
      </c>
      <c r="S311" s="41">
        <f t="shared" si="73"/>
        <v>0</v>
      </c>
      <c r="T311" s="65">
        <v>0.60842416666666677</v>
      </c>
      <c r="U311" s="41">
        <f t="shared" si="85"/>
        <v>0</v>
      </c>
      <c r="V311" s="40">
        <v>19.2</v>
      </c>
      <c r="W311" s="41">
        <f t="shared" si="69"/>
        <v>0</v>
      </c>
      <c r="X311" s="49">
        <f t="shared" si="84"/>
        <v>9.9042120833333325</v>
      </c>
      <c r="Y311" s="49">
        <f t="shared" si="86"/>
        <v>0</v>
      </c>
      <c r="Z311" s="40"/>
      <c r="AA311" s="40"/>
      <c r="AB311" s="54">
        <v>20.74</v>
      </c>
      <c r="AC311" s="40"/>
      <c r="AD311" s="40"/>
      <c r="AE311" s="40"/>
      <c r="AF311" s="40"/>
      <c r="AG311" s="40"/>
      <c r="AH311" s="40"/>
      <c r="AI311" s="40"/>
      <c r="AJ311" s="40">
        <v>9.4E-2</v>
      </c>
      <c r="AK311" s="41">
        <f t="shared" si="67"/>
        <v>0</v>
      </c>
      <c r="AL311" s="42">
        <v>0.1389</v>
      </c>
      <c r="AM311" s="41">
        <f t="shared" si="79"/>
        <v>0</v>
      </c>
      <c r="AN311" s="49">
        <f t="shared" si="77"/>
        <v>0.11645</v>
      </c>
      <c r="AO311" s="49">
        <f t="shared" si="80"/>
        <v>0</v>
      </c>
      <c r="AP311" s="57">
        <v>6.0179999999999998</v>
      </c>
      <c r="AQ311" s="41">
        <f t="shared" si="83"/>
        <v>0</v>
      </c>
      <c r="AR311" s="5"/>
      <c r="AS311" s="41" t="s">
        <v>32</v>
      </c>
      <c r="AT311" s="3"/>
      <c r="AU311" s="3"/>
      <c r="AV311" s="44">
        <f t="shared" si="70"/>
        <v>5.8715935651986202</v>
      </c>
    </row>
    <row r="312" spans="1:48" x14ac:dyDescent="0.4">
      <c r="A312" s="40">
        <v>1560</v>
      </c>
      <c r="B312" s="47">
        <v>0.36830000000000002</v>
      </c>
      <c r="C312" s="41">
        <f t="shared" si="66"/>
        <v>0</v>
      </c>
      <c r="D312" s="52">
        <v>0.48</v>
      </c>
      <c r="E312" s="41">
        <f t="shared" si="74"/>
        <v>0</v>
      </c>
      <c r="F312" s="38">
        <v>0.47945833333333332</v>
      </c>
      <c r="G312" s="41">
        <f t="shared" si="71"/>
        <v>0.83333333333333037</v>
      </c>
      <c r="H312" s="56">
        <v>15.879297145328719</v>
      </c>
      <c r="I312" s="41">
        <f t="shared" si="68"/>
        <v>0</v>
      </c>
      <c r="J312" s="5">
        <v>0.49199999999999999</v>
      </c>
      <c r="K312" s="41">
        <f t="shared" si="82"/>
        <v>-1.2048192771084376</v>
      </c>
      <c r="L312" s="5">
        <v>0.109</v>
      </c>
      <c r="M312" s="41">
        <f t="shared" si="81"/>
        <v>0</v>
      </c>
      <c r="N312" s="46">
        <v>9.5541666666666664E-2</v>
      </c>
      <c r="O312" s="41">
        <f t="shared" si="75"/>
        <v>0</v>
      </c>
      <c r="P312" s="49">
        <f t="shared" si="76"/>
        <v>0.23218055555555553</v>
      </c>
      <c r="Q312" s="49">
        <f t="shared" si="78"/>
        <v>-0.40160642570281252</v>
      </c>
      <c r="R312" s="5">
        <v>4.5</v>
      </c>
      <c r="S312" s="41">
        <f t="shared" si="73"/>
        <v>0</v>
      </c>
      <c r="T312" s="65">
        <v>0.60842416666666677</v>
      </c>
      <c r="U312" s="41">
        <f t="shared" si="85"/>
        <v>0</v>
      </c>
      <c r="V312" s="40">
        <v>16.32</v>
      </c>
      <c r="W312" s="41">
        <f t="shared" si="69"/>
        <v>-14.999999999999991</v>
      </c>
      <c r="X312" s="49">
        <f t="shared" si="84"/>
        <v>8.464212083333333</v>
      </c>
      <c r="Y312" s="49">
        <f t="shared" si="86"/>
        <v>-7.4999999999999956</v>
      </c>
      <c r="Z312" s="40"/>
      <c r="AA312" s="40"/>
      <c r="AB312" s="54">
        <v>20.74</v>
      </c>
      <c r="AC312" s="40"/>
      <c r="AD312" s="40"/>
      <c r="AE312" s="40"/>
      <c r="AF312" s="40"/>
      <c r="AG312" s="40"/>
      <c r="AH312" s="40"/>
      <c r="AI312" s="40"/>
      <c r="AJ312" s="40">
        <v>9.4E-2</v>
      </c>
      <c r="AK312" s="41">
        <f t="shared" si="67"/>
        <v>0</v>
      </c>
      <c r="AL312" s="42">
        <v>0.1389</v>
      </c>
      <c r="AM312" s="41">
        <f t="shared" si="79"/>
        <v>0</v>
      </c>
      <c r="AN312" s="49">
        <f t="shared" si="77"/>
        <v>0.11645</v>
      </c>
      <c r="AO312" s="49">
        <f t="shared" si="80"/>
        <v>0</v>
      </c>
      <c r="AP312" s="57">
        <v>6.0179999999999998</v>
      </c>
      <c r="AQ312" s="41">
        <f t="shared" si="83"/>
        <v>0</v>
      </c>
      <c r="AR312" s="5"/>
      <c r="AS312" s="41" t="s">
        <v>32</v>
      </c>
      <c r="AT312" s="3"/>
      <c r="AU312" s="3"/>
      <c r="AV312" s="44">
        <f t="shared" si="70"/>
        <v>5.7277898117550938</v>
      </c>
    </row>
    <row r="313" spans="1:48" x14ac:dyDescent="0.4">
      <c r="A313" s="40">
        <v>1561</v>
      </c>
      <c r="B313" s="47">
        <v>0.36830000000000002</v>
      </c>
      <c r="C313" s="41">
        <f t="shared" si="66"/>
        <v>0</v>
      </c>
      <c r="D313" s="52">
        <v>0.40799999999999997</v>
      </c>
      <c r="E313" s="41">
        <f t="shared" si="74"/>
        <v>-15.000000000000002</v>
      </c>
      <c r="F313" s="38">
        <v>0.47945833333333332</v>
      </c>
      <c r="G313" s="41">
        <f t="shared" si="71"/>
        <v>0</v>
      </c>
      <c r="H313" s="56">
        <v>15.539866666666667</v>
      </c>
      <c r="I313" s="41">
        <f t="shared" si="68"/>
        <v>-2.1375661375661381</v>
      </c>
      <c r="J313" s="5">
        <v>0.48599999999999999</v>
      </c>
      <c r="K313" s="41">
        <f t="shared" si="82"/>
        <v>-1.2195121951219523</v>
      </c>
      <c r="L313" s="5">
        <v>0.109</v>
      </c>
      <c r="M313" s="41">
        <f t="shared" si="81"/>
        <v>0</v>
      </c>
      <c r="N313" s="46">
        <v>9.5541666666666664E-2</v>
      </c>
      <c r="O313" s="41">
        <f t="shared" si="75"/>
        <v>0</v>
      </c>
      <c r="P313" s="49">
        <f t="shared" si="76"/>
        <v>0.23018055555555553</v>
      </c>
      <c r="Q313" s="49">
        <f t="shared" si="78"/>
        <v>-0.40650406504065079</v>
      </c>
      <c r="R313" s="5">
        <v>4.5</v>
      </c>
      <c r="S313" s="41">
        <f t="shared" si="73"/>
        <v>0</v>
      </c>
      <c r="T313" s="65">
        <v>0.60842416666666677</v>
      </c>
      <c r="U313" s="41">
        <f t="shared" si="85"/>
        <v>0</v>
      </c>
      <c r="V313" s="40">
        <v>16.32</v>
      </c>
      <c r="W313" s="41">
        <f t="shared" si="69"/>
        <v>0</v>
      </c>
      <c r="X313" s="49">
        <f t="shared" si="84"/>
        <v>8.464212083333333</v>
      </c>
      <c r="Y313" s="49">
        <f t="shared" si="86"/>
        <v>0</v>
      </c>
      <c r="Z313" s="40"/>
      <c r="AA313" s="40"/>
      <c r="AB313" s="54">
        <v>20.74</v>
      </c>
      <c r="AC313" s="40"/>
      <c r="AD313" s="40"/>
      <c r="AE313" s="40"/>
      <c r="AF313" s="40"/>
      <c r="AG313" s="40"/>
      <c r="AH313" s="40"/>
      <c r="AI313" s="40"/>
      <c r="AJ313" s="40">
        <v>9.4E-2</v>
      </c>
      <c r="AK313" s="41">
        <f t="shared" si="67"/>
        <v>0</v>
      </c>
      <c r="AL313" s="42">
        <v>0.1389</v>
      </c>
      <c r="AM313" s="41">
        <f t="shared" si="79"/>
        <v>0</v>
      </c>
      <c r="AN313" s="49">
        <f t="shared" si="77"/>
        <v>0.11645</v>
      </c>
      <c r="AO313" s="49">
        <f t="shared" si="80"/>
        <v>0</v>
      </c>
      <c r="AP313" s="57">
        <v>6.0179999999999998</v>
      </c>
      <c r="AQ313" s="41">
        <f t="shared" si="83"/>
        <v>0</v>
      </c>
      <c r="AR313" s="5"/>
      <c r="AS313" s="41" t="s">
        <v>32</v>
      </c>
      <c r="AT313" s="3"/>
      <c r="AU313" s="3"/>
      <c r="AV313" s="44">
        <f t="shared" si="70"/>
        <v>5.6864467638888891</v>
      </c>
    </row>
    <row r="314" spans="1:48" x14ac:dyDescent="0.4">
      <c r="A314" s="40">
        <v>1562</v>
      </c>
      <c r="B314" s="47">
        <v>0.36830000000000002</v>
      </c>
      <c r="C314" s="41">
        <f t="shared" si="66"/>
        <v>0</v>
      </c>
      <c r="D314" s="52">
        <v>0.40799999999999997</v>
      </c>
      <c r="E314" s="41">
        <f t="shared" si="74"/>
        <v>0</v>
      </c>
      <c r="F314" s="38">
        <v>0.47945833333333332</v>
      </c>
      <c r="G314" s="41">
        <f t="shared" si="71"/>
        <v>0</v>
      </c>
      <c r="H314" s="56">
        <v>14.997113970588236</v>
      </c>
      <c r="I314" s="41">
        <f t="shared" si="68"/>
        <v>-3.4926470588235281</v>
      </c>
      <c r="J314" s="5">
        <v>0.47899999999999998</v>
      </c>
      <c r="K314" s="41">
        <f t="shared" si="82"/>
        <v>-1.4403292181069949</v>
      </c>
      <c r="L314" s="5">
        <v>0.109</v>
      </c>
      <c r="M314" s="41">
        <f t="shared" si="81"/>
        <v>0</v>
      </c>
      <c r="N314" s="46">
        <v>9.5541666666666664E-2</v>
      </c>
      <c r="O314" s="41">
        <f t="shared" si="75"/>
        <v>0</v>
      </c>
      <c r="P314" s="49">
        <f t="shared" si="76"/>
        <v>0.2278472222222222</v>
      </c>
      <c r="Q314" s="49">
        <f t="shared" si="78"/>
        <v>-0.48010973936899831</v>
      </c>
      <c r="R314" s="5">
        <v>4.5</v>
      </c>
      <c r="S314" s="41">
        <f t="shared" si="73"/>
        <v>0</v>
      </c>
      <c r="T314" s="65">
        <v>0.60842416666666677</v>
      </c>
      <c r="U314" s="41">
        <f t="shared" si="85"/>
        <v>0</v>
      </c>
      <c r="V314" s="40">
        <v>16.32</v>
      </c>
      <c r="W314" s="41">
        <f t="shared" si="69"/>
        <v>0</v>
      </c>
      <c r="X314" s="49">
        <f t="shared" si="84"/>
        <v>8.464212083333333</v>
      </c>
      <c r="Y314" s="49">
        <f t="shared" si="86"/>
        <v>0</v>
      </c>
      <c r="Z314" s="40"/>
      <c r="AA314" s="40"/>
      <c r="AB314" s="54">
        <v>20.74</v>
      </c>
      <c r="AC314" s="40"/>
      <c r="AD314" s="40"/>
      <c r="AE314" s="40"/>
      <c r="AF314" s="40"/>
      <c r="AG314" s="40"/>
      <c r="AH314" s="40"/>
      <c r="AI314" s="40"/>
      <c r="AJ314" s="40">
        <v>9.4E-2</v>
      </c>
      <c r="AK314" s="41">
        <f t="shared" si="67"/>
        <v>0</v>
      </c>
      <c r="AL314" s="42">
        <v>0.1389</v>
      </c>
      <c r="AM314" s="41">
        <f t="shared" si="79"/>
        <v>0</v>
      </c>
      <c r="AN314" s="49">
        <f t="shared" si="77"/>
        <v>0.11645</v>
      </c>
      <c r="AO314" s="49">
        <f t="shared" si="80"/>
        <v>0</v>
      </c>
      <c r="AP314" s="57">
        <v>5.8289999999999997</v>
      </c>
      <c r="AQ314" s="41">
        <f t="shared" si="83"/>
        <v>-3.1405782652043857</v>
      </c>
      <c r="AR314" s="5"/>
      <c r="AS314" s="41" t="s">
        <v>32</v>
      </c>
      <c r="AT314" s="3"/>
      <c r="AU314" s="3"/>
      <c r="AV314" s="44">
        <f t="shared" si="70"/>
        <v>5.6130381609477125</v>
      </c>
    </row>
    <row r="315" spans="1:48" x14ac:dyDescent="0.4">
      <c r="A315" s="40">
        <v>1563</v>
      </c>
      <c r="B315" s="47">
        <v>0.37913000000000002</v>
      </c>
      <c r="C315" s="41">
        <f t="shared" si="66"/>
        <v>2.9405376052131338</v>
      </c>
      <c r="D315" s="52">
        <v>0.40799999999999997</v>
      </c>
      <c r="E315" s="41">
        <f t="shared" si="74"/>
        <v>0</v>
      </c>
      <c r="F315" s="38">
        <v>0.47945833333333332</v>
      </c>
      <c r="G315" s="41">
        <f t="shared" si="71"/>
        <v>0</v>
      </c>
      <c r="H315" s="56">
        <v>14.997113970588236</v>
      </c>
      <c r="I315" s="41">
        <f t="shared" si="68"/>
        <v>0</v>
      </c>
      <c r="J315" s="5">
        <v>0.47299999999999998</v>
      </c>
      <c r="K315" s="41">
        <f t="shared" si="82"/>
        <v>-1.2526096033402934</v>
      </c>
      <c r="L315" s="5">
        <v>0.109</v>
      </c>
      <c r="M315" s="41">
        <f t="shared" si="81"/>
        <v>0</v>
      </c>
      <c r="N315" s="46">
        <v>9.5541666666666664E-2</v>
      </c>
      <c r="O315" s="41">
        <f t="shared" si="75"/>
        <v>0</v>
      </c>
      <c r="P315" s="49">
        <f t="shared" si="76"/>
        <v>0.2258472222222222</v>
      </c>
      <c r="Q315" s="49">
        <f t="shared" si="78"/>
        <v>-0.41753653444676447</v>
      </c>
      <c r="R315" s="5">
        <v>4.5</v>
      </c>
      <c r="S315" s="41">
        <f t="shared" si="73"/>
        <v>0</v>
      </c>
      <c r="T315" s="65">
        <v>0.58041243333333326</v>
      </c>
      <c r="U315" s="41">
        <f t="shared" si="85"/>
        <v>-4.6039810494049815</v>
      </c>
      <c r="V315" s="40">
        <v>16.32</v>
      </c>
      <c r="W315" s="41">
        <f t="shared" si="69"/>
        <v>0</v>
      </c>
      <c r="X315" s="49">
        <f t="shared" si="84"/>
        <v>8.4502062166666665</v>
      </c>
      <c r="Y315" s="49">
        <f t="shared" si="86"/>
        <v>-2.3019905247024908</v>
      </c>
      <c r="Z315" s="40"/>
      <c r="AA315" s="40"/>
      <c r="AB315" s="54">
        <v>20.74</v>
      </c>
      <c r="AC315" s="40"/>
      <c r="AD315" s="40"/>
      <c r="AE315" s="40"/>
      <c r="AF315" s="40"/>
      <c r="AG315" s="40"/>
      <c r="AH315" s="40"/>
      <c r="AI315" s="40"/>
      <c r="AJ315" s="40">
        <v>9.4E-2</v>
      </c>
      <c r="AK315" s="41">
        <f t="shared" si="67"/>
        <v>0</v>
      </c>
      <c r="AL315" s="42">
        <v>0.1389</v>
      </c>
      <c r="AM315" s="41">
        <f t="shared" si="79"/>
        <v>0</v>
      </c>
      <c r="AN315" s="49">
        <f t="shared" si="77"/>
        <v>0.11645</v>
      </c>
      <c r="AO315" s="49">
        <f t="shared" si="80"/>
        <v>0</v>
      </c>
      <c r="AP315" s="57">
        <v>3.552</v>
      </c>
      <c r="AQ315" s="41">
        <f t="shared" si="83"/>
        <v>-39.063304168811108</v>
      </c>
      <c r="AR315" s="58">
        <v>0.65700000000000003</v>
      </c>
      <c r="AS315" s="41" t="s">
        <v>32</v>
      </c>
      <c r="AT315" s="3"/>
      <c r="AU315" s="3"/>
      <c r="AV315" s="44">
        <f t="shared" si="70"/>
        <v>4.9550187038918603</v>
      </c>
    </row>
    <row r="316" spans="1:48" x14ac:dyDescent="0.4">
      <c r="A316" s="40">
        <v>1564</v>
      </c>
      <c r="B316" s="47">
        <v>0.37913000000000002</v>
      </c>
      <c r="C316" s="41">
        <f t="shared" ref="C316:C379" si="87">100*(B316/B315-1)</f>
        <v>0</v>
      </c>
      <c r="D316" s="52">
        <v>0.40799999999999997</v>
      </c>
      <c r="E316" s="41">
        <f t="shared" si="74"/>
        <v>0</v>
      </c>
      <c r="F316" s="38">
        <v>0.47945833333333332</v>
      </c>
      <c r="G316" s="41">
        <f t="shared" si="71"/>
        <v>0</v>
      </c>
      <c r="H316" s="56">
        <v>14.997113970588236</v>
      </c>
      <c r="I316" s="41">
        <f t="shared" si="68"/>
        <v>0</v>
      </c>
      <c r="J316" s="5">
        <v>0.46700000000000003</v>
      </c>
      <c r="K316" s="41">
        <f t="shared" si="82"/>
        <v>-1.2684989429175397</v>
      </c>
      <c r="L316" s="5">
        <v>0.109</v>
      </c>
      <c r="M316" s="41">
        <f t="shared" si="81"/>
        <v>0</v>
      </c>
      <c r="N316" s="46">
        <v>9.5541666666666664E-2</v>
      </c>
      <c r="O316" s="41">
        <f t="shared" si="75"/>
        <v>0</v>
      </c>
      <c r="P316" s="49">
        <f t="shared" si="76"/>
        <v>0.22384722222222223</v>
      </c>
      <c r="Q316" s="49">
        <f t="shared" si="78"/>
        <v>-0.42283298097251326</v>
      </c>
      <c r="R316" s="5">
        <v>4.5</v>
      </c>
      <c r="S316" s="41">
        <f t="shared" si="73"/>
        <v>0</v>
      </c>
      <c r="T316" s="65">
        <v>0.58041243333333326</v>
      </c>
      <c r="U316" s="41">
        <f t="shared" si="85"/>
        <v>0</v>
      </c>
      <c r="V316" s="40">
        <v>16.32</v>
      </c>
      <c r="W316" s="41">
        <f t="shared" si="69"/>
        <v>0</v>
      </c>
      <c r="X316" s="49">
        <f t="shared" si="84"/>
        <v>8.4502062166666665</v>
      </c>
      <c r="Y316" s="49">
        <f t="shared" si="86"/>
        <v>0</v>
      </c>
      <c r="Z316" s="40"/>
      <c r="AA316" s="40"/>
      <c r="AB316" s="54">
        <v>20.74</v>
      </c>
      <c r="AC316" s="40"/>
      <c r="AD316" s="40"/>
      <c r="AE316" s="40"/>
      <c r="AF316" s="40"/>
      <c r="AG316" s="40"/>
      <c r="AH316" s="40"/>
      <c r="AI316" s="40"/>
      <c r="AJ316" s="40">
        <v>9.4E-2</v>
      </c>
      <c r="AK316" s="41">
        <f t="shared" si="67"/>
        <v>0</v>
      </c>
      <c r="AL316" s="42">
        <v>0.1389</v>
      </c>
      <c r="AM316" s="41">
        <f t="shared" si="79"/>
        <v>0</v>
      </c>
      <c r="AN316" s="49">
        <f t="shared" si="77"/>
        <v>0.11645</v>
      </c>
      <c r="AO316" s="49">
        <f t="shared" si="80"/>
        <v>0</v>
      </c>
      <c r="AP316" s="57">
        <v>3.552</v>
      </c>
      <c r="AQ316" s="41">
        <f t="shared" si="83"/>
        <v>0</v>
      </c>
      <c r="AR316" s="58">
        <v>0.65700000000000003</v>
      </c>
      <c r="AS316" s="41">
        <f>100*(AR316/AR315-1)</f>
        <v>0</v>
      </c>
      <c r="AT316" s="3"/>
      <c r="AU316" s="3"/>
      <c r="AV316" s="44">
        <f t="shared" si="70"/>
        <v>4.9548368857100424</v>
      </c>
    </row>
    <row r="317" spans="1:48" x14ac:dyDescent="0.4">
      <c r="A317" s="40">
        <v>1565</v>
      </c>
      <c r="B317" s="47">
        <v>0.37913000000000002</v>
      </c>
      <c r="C317" s="41">
        <f t="shared" si="87"/>
        <v>0</v>
      </c>
      <c r="D317" s="52">
        <v>0.40799999999999997</v>
      </c>
      <c r="E317" s="41">
        <f t="shared" si="74"/>
        <v>0</v>
      </c>
      <c r="F317" s="38">
        <v>0.47945833333333332</v>
      </c>
      <c r="G317" s="41">
        <f t="shared" si="71"/>
        <v>0</v>
      </c>
      <c r="H317" s="56">
        <v>14.997113970588236</v>
      </c>
      <c r="I317" s="41">
        <f t="shared" si="68"/>
        <v>0</v>
      </c>
      <c r="J317" s="5">
        <v>0.46100000000000002</v>
      </c>
      <c r="K317" s="41">
        <f t="shared" si="82"/>
        <v>-1.2847965738758016</v>
      </c>
      <c r="L317" s="5">
        <v>0.109</v>
      </c>
      <c r="M317" s="41">
        <f t="shared" si="81"/>
        <v>0</v>
      </c>
      <c r="N317" s="46">
        <v>9.2791666666666661E-2</v>
      </c>
      <c r="O317" s="41">
        <f t="shared" si="75"/>
        <v>-2.878325337985177</v>
      </c>
      <c r="P317" s="49">
        <f t="shared" si="76"/>
        <v>0.22093055555555555</v>
      </c>
      <c r="Q317" s="49">
        <f t="shared" si="78"/>
        <v>-1.3877073039536594</v>
      </c>
      <c r="R317" s="5">
        <v>4.5</v>
      </c>
      <c r="S317" s="41">
        <f t="shared" si="73"/>
        <v>0</v>
      </c>
      <c r="T317" s="65">
        <v>0.58041243333333326</v>
      </c>
      <c r="U317" s="41">
        <f t="shared" si="85"/>
        <v>0</v>
      </c>
      <c r="V317" s="40">
        <v>16.32</v>
      </c>
      <c r="W317" s="41">
        <f t="shared" si="69"/>
        <v>0</v>
      </c>
      <c r="X317" s="49">
        <f t="shared" si="84"/>
        <v>8.4502062166666665</v>
      </c>
      <c r="Y317" s="49">
        <f t="shared" si="86"/>
        <v>0</v>
      </c>
      <c r="Z317" s="40"/>
      <c r="AA317" s="40"/>
      <c r="AB317" s="54">
        <v>20.74</v>
      </c>
      <c r="AC317" s="40"/>
      <c r="AD317" s="40"/>
      <c r="AE317" s="40"/>
      <c r="AF317" s="40"/>
      <c r="AG317" s="40"/>
      <c r="AH317" s="40"/>
      <c r="AI317" s="40"/>
      <c r="AJ317" s="40">
        <v>9.4E-2</v>
      </c>
      <c r="AK317" s="41">
        <f t="shared" si="67"/>
        <v>0</v>
      </c>
      <c r="AL317" s="42">
        <v>0.1389</v>
      </c>
      <c r="AM317" s="41">
        <f t="shared" si="79"/>
        <v>0</v>
      </c>
      <c r="AN317" s="49">
        <f t="shared" si="77"/>
        <v>0.11645</v>
      </c>
      <c r="AO317" s="49">
        <f t="shared" si="80"/>
        <v>0</v>
      </c>
      <c r="AP317" s="57">
        <v>3.552</v>
      </c>
      <c r="AQ317" s="41">
        <f t="shared" si="83"/>
        <v>0</v>
      </c>
      <c r="AR317" s="58">
        <v>0.65700000000000003</v>
      </c>
      <c r="AS317" s="41">
        <f>100*(AR317/AR316-1)</f>
        <v>0</v>
      </c>
      <c r="AT317" s="3"/>
      <c r="AU317" s="3"/>
      <c r="AV317" s="44">
        <f t="shared" si="70"/>
        <v>4.9545717341948894</v>
      </c>
    </row>
    <row r="318" spans="1:48" x14ac:dyDescent="0.4">
      <c r="A318" s="40">
        <v>1566</v>
      </c>
      <c r="B318" s="47">
        <v>0.37913000000000002</v>
      </c>
      <c r="C318" s="41">
        <f t="shared" si="87"/>
        <v>0</v>
      </c>
      <c r="D318" s="52">
        <v>0.40799999999999997</v>
      </c>
      <c r="E318" s="41">
        <f t="shared" si="74"/>
        <v>0</v>
      </c>
      <c r="F318" s="38">
        <v>0.47945833333333332</v>
      </c>
      <c r="G318" s="41">
        <f t="shared" si="71"/>
        <v>0</v>
      </c>
      <c r="H318" s="56">
        <v>14.997113970588236</v>
      </c>
      <c r="I318" s="41">
        <f t="shared" si="68"/>
        <v>0</v>
      </c>
      <c r="J318" s="5">
        <v>0.47199999999999998</v>
      </c>
      <c r="K318" s="41">
        <f t="shared" si="82"/>
        <v>2.3861171366594158</v>
      </c>
      <c r="L318" s="5">
        <v>0.109</v>
      </c>
      <c r="M318" s="41">
        <f t="shared" si="81"/>
        <v>0</v>
      </c>
      <c r="N318" s="46">
        <v>9.2791666666666661E-2</v>
      </c>
      <c r="O318" s="41">
        <f t="shared" si="75"/>
        <v>0</v>
      </c>
      <c r="P318" s="49">
        <f t="shared" si="76"/>
        <v>0.2245972222222222</v>
      </c>
      <c r="Q318" s="49">
        <f t="shared" si="78"/>
        <v>0.79537237888647194</v>
      </c>
      <c r="R318" s="5">
        <v>4.5</v>
      </c>
      <c r="S318" s="41">
        <f t="shared" si="73"/>
        <v>0</v>
      </c>
      <c r="T318" s="65">
        <v>0.58041243333333326</v>
      </c>
      <c r="U318" s="41">
        <f t="shared" si="85"/>
        <v>0</v>
      </c>
      <c r="V318" s="40">
        <v>16.32</v>
      </c>
      <c r="W318" s="41">
        <f t="shared" si="69"/>
        <v>0</v>
      </c>
      <c r="X318" s="49">
        <f t="shared" si="84"/>
        <v>8.4502062166666665</v>
      </c>
      <c r="Y318" s="49">
        <f t="shared" si="86"/>
        <v>0</v>
      </c>
      <c r="Z318" s="40"/>
      <c r="AA318" s="40"/>
      <c r="AB318" s="54">
        <v>20.74</v>
      </c>
      <c r="AC318" s="40"/>
      <c r="AD318" s="40"/>
      <c r="AE318" s="40"/>
      <c r="AF318" s="40"/>
      <c r="AG318" s="40"/>
      <c r="AH318" s="40"/>
      <c r="AI318" s="40"/>
      <c r="AJ318" s="40">
        <v>9.4E-2</v>
      </c>
      <c r="AK318" s="41">
        <f t="shared" ref="AK318:AK381" si="88">100*(AJ318/AJ317-1)</f>
        <v>0</v>
      </c>
      <c r="AL318" s="42">
        <v>0.1389</v>
      </c>
      <c r="AM318" s="41">
        <f t="shared" si="79"/>
        <v>0</v>
      </c>
      <c r="AN318" s="49">
        <f t="shared" si="77"/>
        <v>0.11645</v>
      </c>
      <c r="AO318" s="49">
        <f t="shared" si="80"/>
        <v>0</v>
      </c>
      <c r="AP318" s="57">
        <v>3.552</v>
      </c>
      <c r="AQ318" s="41">
        <f t="shared" si="83"/>
        <v>0</v>
      </c>
      <c r="AR318" s="5"/>
      <c r="AS318" s="41" t="s">
        <v>32</v>
      </c>
      <c r="AT318" s="3"/>
      <c r="AU318" s="3"/>
      <c r="AV318" s="44">
        <f t="shared" si="70"/>
        <v>5.3846955742810456</v>
      </c>
    </row>
    <row r="319" spans="1:48" x14ac:dyDescent="0.4">
      <c r="A319" s="40">
        <v>1567</v>
      </c>
      <c r="B319" s="47">
        <v>0.37913000000000002</v>
      </c>
      <c r="C319" s="41">
        <f t="shared" si="87"/>
        <v>0</v>
      </c>
      <c r="D319" s="52">
        <v>0.40799999999999997</v>
      </c>
      <c r="E319" s="41">
        <f t="shared" si="74"/>
        <v>0</v>
      </c>
      <c r="F319" s="38">
        <v>0.47945833333333332</v>
      </c>
      <c r="G319" s="41">
        <f t="shared" si="71"/>
        <v>0</v>
      </c>
      <c r="H319" s="56">
        <v>14.997113970588236</v>
      </c>
      <c r="I319" s="41">
        <f t="shared" si="68"/>
        <v>0</v>
      </c>
      <c r="J319" s="5">
        <v>0.48899999999999999</v>
      </c>
      <c r="K319" s="41">
        <f t="shared" si="82"/>
        <v>3.6016949152542388</v>
      </c>
      <c r="L319" s="5">
        <v>0.109</v>
      </c>
      <c r="M319" s="41">
        <f t="shared" si="81"/>
        <v>0</v>
      </c>
      <c r="N319" s="46">
        <v>9.2791666666666661E-2</v>
      </c>
      <c r="O319" s="41">
        <f t="shared" si="75"/>
        <v>0</v>
      </c>
      <c r="P319" s="49">
        <f t="shared" si="76"/>
        <v>0.23026388888888891</v>
      </c>
      <c r="Q319" s="49">
        <f t="shared" si="78"/>
        <v>1.2005649717514129</v>
      </c>
      <c r="R319" s="5">
        <v>4.5</v>
      </c>
      <c r="S319" s="41">
        <f t="shared" si="73"/>
        <v>0</v>
      </c>
      <c r="T319" s="65">
        <v>0.58041243333333326</v>
      </c>
      <c r="U319" s="41">
        <f t="shared" si="85"/>
        <v>0</v>
      </c>
      <c r="V319" s="40">
        <v>16.32</v>
      </c>
      <c r="W319" s="41">
        <f t="shared" si="69"/>
        <v>0</v>
      </c>
      <c r="X319" s="49">
        <f t="shared" si="84"/>
        <v>8.4502062166666665</v>
      </c>
      <c r="Y319" s="49">
        <f t="shared" si="86"/>
        <v>0</v>
      </c>
      <c r="Z319" s="40"/>
      <c r="AA319" s="40"/>
      <c r="AB319" s="54">
        <v>20.74</v>
      </c>
      <c r="AC319" s="40"/>
      <c r="AD319" s="40"/>
      <c r="AE319" s="40"/>
      <c r="AF319" s="40"/>
      <c r="AG319" s="40"/>
      <c r="AH319" s="40"/>
      <c r="AI319" s="40"/>
      <c r="AJ319" s="40">
        <v>9.4E-2</v>
      </c>
      <c r="AK319" s="41">
        <f t="shared" si="88"/>
        <v>0</v>
      </c>
      <c r="AL319" s="42">
        <v>0.1389</v>
      </c>
      <c r="AM319" s="41">
        <f t="shared" si="79"/>
        <v>0</v>
      </c>
      <c r="AN319" s="49">
        <f t="shared" si="77"/>
        <v>0.11645</v>
      </c>
      <c r="AO319" s="49">
        <f t="shared" si="80"/>
        <v>0</v>
      </c>
      <c r="AP319" s="57">
        <v>3.552</v>
      </c>
      <c r="AQ319" s="41">
        <f t="shared" si="83"/>
        <v>0</v>
      </c>
      <c r="AR319" s="5"/>
      <c r="AS319" s="41" t="s">
        <v>32</v>
      </c>
      <c r="AT319" s="3"/>
      <c r="AU319" s="3"/>
      <c r="AV319" s="44">
        <f t="shared" si="70"/>
        <v>5.3852622409477124</v>
      </c>
    </row>
    <row r="320" spans="1:48" x14ac:dyDescent="0.4">
      <c r="A320" s="40">
        <v>1568</v>
      </c>
      <c r="B320" s="47">
        <v>0.37913000000000002</v>
      </c>
      <c r="C320" s="41">
        <f t="shared" si="87"/>
        <v>0</v>
      </c>
      <c r="D320" s="52">
        <v>0.40799999999999997</v>
      </c>
      <c r="E320" s="41">
        <f t="shared" si="74"/>
        <v>0</v>
      </c>
      <c r="F320" s="38">
        <v>0.47945833333333332</v>
      </c>
      <c r="G320" s="41">
        <f t="shared" si="71"/>
        <v>0</v>
      </c>
      <c r="H320" s="56">
        <v>14.997113970588236</v>
      </c>
      <c r="I320" s="41">
        <f t="shared" si="68"/>
        <v>0</v>
      </c>
      <c r="J320" s="5">
        <v>0.48</v>
      </c>
      <c r="K320" s="41">
        <f t="shared" si="82"/>
        <v>-1.8404907975460127</v>
      </c>
      <c r="L320" s="5">
        <v>0.109</v>
      </c>
      <c r="M320" s="41">
        <f t="shared" si="81"/>
        <v>0</v>
      </c>
      <c r="N320" s="46">
        <v>9.2791666666666661E-2</v>
      </c>
      <c r="O320" s="41">
        <f t="shared" si="75"/>
        <v>0</v>
      </c>
      <c r="P320" s="49">
        <f t="shared" si="76"/>
        <v>0.22726388888888885</v>
      </c>
      <c r="Q320" s="49">
        <f t="shared" si="78"/>
        <v>-0.61349693251533755</v>
      </c>
      <c r="R320" s="5">
        <v>4.5</v>
      </c>
      <c r="S320" s="41">
        <f t="shared" si="73"/>
        <v>0</v>
      </c>
      <c r="T320" s="65">
        <v>0.58041243333333326</v>
      </c>
      <c r="U320" s="41">
        <f t="shared" si="85"/>
        <v>0</v>
      </c>
      <c r="V320" s="40">
        <v>16.32</v>
      </c>
      <c r="W320" s="41">
        <f t="shared" si="69"/>
        <v>0</v>
      </c>
      <c r="X320" s="49">
        <f t="shared" si="84"/>
        <v>8.4502062166666665</v>
      </c>
      <c r="Y320" s="49">
        <f t="shared" si="86"/>
        <v>0</v>
      </c>
      <c r="Z320" s="40"/>
      <c r="AA320" s="40"/>
      <c r="AB320" s="54">
        <v>20.74</v>
      </c>
      <c r="AC320" s="40"/>
      <c r="AD320" s="40"/>
      <c r="AE320" s="40"/>
      <c r="AF320" s="40"/>
      <c r="AG320" s="40"/>
      <c r="AH320" s="40"/>
      <c r="AI320" s="40"/>
      <c r="AJ320" s="40">
        <v>9.4E-2</v>
      </c>
      <c r="AK320" s="41">
        <f t="shared" si="88"/>
        <v>0</v>
      </c>
      <c r="AL320" s="42">
        <v>0.1389</v>
      </c>
      <c r="AM320" s="41">
        <f t="shared" si="79"/>
        <v>0</v>
      </c>
      <c r="AN320" s="49">
        <f t="shared" si="77"/>
        <v>0.11645</v>
      </c>
      <c r="AO320" s="49">
        <f t="shared" si="80"/>
        <v>0</v>
      </c>
      <c r="AP320" s="57">
        <v>3.552</v>
      </c>
      <c r="AQ320" s="41">
        <f t="shared" si="83"/>
        <v>0</v>
      </c>
      <c r="AR320" s="5"/>
      <c r="AS320" s="41" t="s">
        <v>32</v>
      </c>
      <c r="AT320" s="3"/>
      <c r="AU320" s="3"/>
      <c r="AV320" s="44">
        <f t="shared" si="70"/>
        <v>5.3849622409477131</v>
      </c>
    </row>
    <row r="321" spans="1:48" x14ac:dyDescent="0.4">
      <c r="A321" s="40">
        <v>1569</v>
      </c>
      <c r="B321" s="47">
        <v>0.37913000000000002</v>
      </c>
      <c r="C321" s="41">
        <f t="shared" si="87"/>
        <v>0</v>
      </c>
      <c r="D321" s="52">
        <v>0.40799999999999997</v>
      </c>
      <c r="E321" s="41">
        <f t="shared" si="74"/>
        <v>0</v>
      </c>
      <c r="F321" s="38">
        <v>0.47945833333333332</v>
      </c>
      <c r="G321" s="41">
        <f t="shared" si="71"/>
        <v>0</v>
      </c>
      <c r="H321" s="56">
        <v>14.997113970588236</v>
      </c>
      <c r="I321" s="41">
        <f t="shared" si="68"/>
        <v>0</v>
      </c>
      <c r="J321" s="5">
        <v>0.47</v>
      </c>
      <c r="K321" s="41">
        <f t="shared" si="82"/>
        <v>-2.083333333333337</v>
      </c>
      <c r="L321" s="5">
        <v>0.109</v>
      </c>
      <c r="M321" s="41">
        <f t="shared" si="81"/>
        <v>0</v>
      </c>
      <c r="N321" s="46">
        <v>9.2791666666666661E-2</v>
      </c>
      <c r="O321" s="41">
        <f t="shared" si="75"/>
        <v>0</v>
      </c>
      <c r="P321" s="49">
        <f t="shared" si="76"/>
        <v>0.22393055555555552</v>
      </c>
      <c r="Q321" s="49">
        <f t="shared" si="78"/>
        <v>-0.69444444444444564</v>
      </c>
      <c r="R321" s="5">
        <v>4.5</v>
      </c>
      <c r="S321" s="41">
        <f t="shared" si="73"/>
        <v>0</v>
      </c>
      <c r="T321" s="65">
        <v>0.58041243333333326</v>
      </c>
      <c r="U321" s="41">
        <f t="shared" si="85"/>
        <v>0</v>
      </c>
      <c r="V321" s="40">
        <v>16.32</v>
      </c>
      <c r="W321" s="41">
        <f t="shared" si="69"/>
        <v>0</v>
      </c>
      <c r="X321" s="49">
        <f t="shared" si="84"/>
        <v>8.4502062166666665</v>
      </c>
      <c r="Y321" s="49">
        <f t="shared" si="86"/>
        <v>0</v>
      </c>
      <c r="Z321" s="40"/>
      <c r="AA321" s="40"/>
      <c r="AB321" s="54">
        <v>20.74</v>
      </c>
      <c r="AC321" s="40"/>
      <c r="AD321" s="40"/>
      <c r="AE321" s="40"/>
      <c r="AF321" s="40"/>
      <c r="AG321" s="40"/>
      <c r="AH321" s="40"/>
      <c r="AI321" s="40"/>
      <c r="AJ321" s="40">
        <v>9.4E-2</v>
      </c>
      <c r="AK321" s="41">
        <f t="shared" si="88"/>
        <v>0</v>
      </c>
      <c r="AL321" s="42">
        <v>0.1389</v>
      </c>
      <c r="AM321" s="41">
        <f t="shared" si="79"/>
        <v>0</v>
      </c>
      <c r="AN321" s="49">
        <f t="shared" si="77"/>
        <v>0.11645</v>
      </c>
      <c r="AO321" s="49">
        <f t="shared" si="80"/>
        <v>0</v>
      </c>
      <c r="AP321" s="57">
        <v>2.88</v>
      </c>
      <c r="AQ321" s="41">
        <f t="shared" si="83"/>
        <v>-18.918918918918926</v>
      </c>
      <c r="AR321" s="58">
        <v>0.6120000000000001</v>
      </c>
      <c r="AS321" s="41" t="s">
        <v>32</v>
      </c>
      <c r="AT321" s="3"/>
      <c r="AU321" s="3"/>
      <c r="AV321" s="44">
        <f t="shared" si="70"/>
        <v>4.8896626432857992</v>
      </c>
    </row>
    <row r="322" spans="1:48" x14ac:dyDescent="0.4">
      <c r="A322" s="40">
        <v>1570</v>
      </c>
      <c r="B322" s="47">
        <v>0.37913000000000002</v>
      </c>
      <c r="C322" s="41">
        <f t="shared" si="87"/>
        <v>0</v>
      </c>
      <c r="D322" s="52">
        <v>0.40799999999999997</v>
      </c>
      <c r="E322" s="41">
        <f t="shared" si="74"/>
        <v>0</v>
      </c>
      <c r="F322" s="38">
        <v>0.47945833333333332</v>
      </c>
      <c r="G322" s="41">
        <f t="shared" si="71"/>
        <v>0</v>
      </c>
      <c r="H322" s="56">
        <v>14.997113970588236</v>
      </c>
      <c r="I322" s="41">
        <f t="shared" si="68"/>
        <v>0</v>
      </c>
      <c r="J322" s="5">
        <v>0.46100000000000002</v>
      </c>
      <c r="K322" s="41">
        <f t="shared" si="82"/>
        <v>-1.9148936170212627</v>
      </c>
      <c r="L322" s="5">
        <v>0.109</v>
      </c>
      <c r="M322" s="41">
        <f t="shared" si="81"/>
        <v>0</v>
      </c>
      <c r="N322" s="46">
        <v>9.2791666666666661E-2</v>
      </c>
      <c r="O322" s="41">
        <f t="shared" si="75"/>
        <v>0</v>
      </c>
      <c r="P322" s="49">
        <f t="shared" si="76"/>
        <v>0.22093055555555555</v>
      </c>
      <c r="Q322" s="49">
        <f t="shared" si="78"/>
        <v>-0.6382978723404209</v>
      </c>
      <c r="R322" s="5">
        <v>4.5</v>
      </c>
      <c r="S322" s="41">
        <f t="shared" si="73"/>
        <v>0</v>
      </c>
      <c r="T322" s="65">
        <v>0.58041243333333326</v>
      </c>
      <c r="U322" s="41">
        <f t="shared" si="85"/>
        <v>0</v>
      </c>
      <c r="V322" s="40">
        <v>16.32</v>
      </c>
      <c r="W322" s="41">
        <f t="shared" si="69"/>
        <v>0</v>
      </c>
      <c r="X322" s="49">
        <f t="shared" si="84"/>
        <v>8.4502062166666665</v>
      </c>
      <c r="Y322" s="49">
        <f t="shared" si="86"/>
        <v>0</v>
      </c>
      <c r="Z322" s="40"/>
      <c r="AA322" s="40"/>
      <c r="AB322" s="54">
        <v>20.74</v>
      </c>
      <c r="AC322" s="40"/>
      <c r="AD322" s="40"/>
      <c r="AE322" s="40"/>
      <c r="AF322" s="40"/>
      <c r="AG322" s="40"/>
      <c r="AH322" s="40"/>
      <c r="AI322" s="40"/>
      <c r="AJ322" s="40">
        <v>9.4E-2</v>
      </c>
      <c r="AK322" s="41">
        <f t="shared" si="88"/>
        <v>0</v>
      </c>
      <c r="AL322" s="42">
        <v>0.1389</v>
      </c>
      <c r="AM322" s="41">
        <f t="shared" si="79"/>
        <v>0</v>
      </c>
      <c r="AN322" s="49">
        <f t="shared" si="77"/>
        <v>0.11645</v>
      </c>
      <c r="AO322" s="49">
        <f t="shared" si="80"/>
        <v>0</v>
      </c>
      <c r="AP322" s="57">
        <v>1.919</v>
      </c>
      <c r="AQ322" s="41">
        <f t="shared" si="83"/>
        <v>-33.368055555555557</v>
      </c>
      <c r="AR322" s="58">
        <v>0.61</v>
      </c>
      <c r="AS322" s="41">
        <f>100*(AR322/AR321-1)</f>
        <v>-0.32679738562093608</v>
      </c>
      <c r="AT322" s="3"/>
      <c r="AU322" s="3"/>
      <c r="AV322" s="44">
        <f t="shared" si="70"/>
        <v>4.8018444614676161</v>
      </c>
    </row>
    <row r="323" spans="1:48" x14ac:dyDescent="0.4">
      <c r="A323" s="40">
        <v>1571</v>
      </c>
      <c r="B323" s="47">
        <v>0.37913000000000002</v>
      </c>
      <c r="C323" s="41">
        <f t="shared" si="87"/>
        <v>0</v>
      </c>
      <c r="D323" s="52">
        <v>0.40799999999999997</v>
      </c>
      <c r="E323" s="41">
        <f t="shared" si="74"/>
        <v>0</v>
      </c>
      <c r="F323" s="38">
        <v>0.47945833333333332</v>
      </c>
      <c r="G323" s="41">
        <f t="shared" si="71"/>
        <v>0</v>
      </c>
      <c r="H323" s="56">
        <v>14.997113970588236</v>
      </c>
      <c r="I323" s="41">
        <f t="shared" si="68"/>
        <v>0</v>
      </c>
      <c r="J323" s="5">
        <v>0.45100000000000001</v>
      </c>
      <c r="K323" s="41">
        <f t="shared" si="82"/>
        <v>-2.1691973969631295</v>
      </c>
      <c r="L323" s="5">
        <v>0.109</v>
      </c>
      <c r="M323" s="41">
        <f t="shared" si="81"/>
        <v>0</v>
      </c>
      <c r="N323" s="46">
        <v>9.2791666666666661E-2</v>
      </c>
      <c r="O323" s="41">
        <f t="shared" si="75"/>
        <v>0</v>
      </c>
      <c r="P323" s="49">
        <f t="shared" si="76"/>
        <v>0.21759722222222222</v>
      </c>
      <c r="Q323" s="49">
        <f t="shared" si="78"/>
        <v>-0.72306579898770984</v>
      </c>
      <c r="R323" s="5">
        <v>4.5</v>
      </c>
      <c r="S323" s="41">
        <f t="shared" si="73"/>
        <v>0</v>
      </c>
      <c r="T323" s="65">
        <v>0.58041243333333326</v>
      </c>
      <c r="U323" s="41">
        <f t="shared" si="85"/>
        <v>0</v>
      </c>
      <c r="V323" s="40">
        <v>16.32</v>
      </c>
      <c r="W323" s="41">
        <f t="shared" si="69"/>
        <v>0</v>
      </c>
      <c r="X323" s="49">
        <f t="shared" si="84"/>
        <v>8.4502062166666665</v>
      </c>
      <c r="Y323" s="49">
        <f t="shared" si="86"/>
        <v>0</v>
      </c>
      <c r="Z323" s="40"/>
      <c r="AA323" s="40"/>
      <c r="AB323" s="54">
        <v>20.74</v>
      </c>
      <c r="AC323" s="40"/>
      <c r="AD323" s="40"/>
      <c r="AE323" s="40"/>
      <c r="AF323" s="40"/>
      <c r="AG323" s="40"/>
      <c r="AH323" s="40"/>
      <c r="AI323" s="40"/>
      <c r="AJ323" s="40">
        <v>9.4E-2</v>
      </c>
      <c r="AK323" s="41">
        <f t="shared" si="88"/>
        <v>0</v>
      </c>
      <c r="AL323" s="42">
        <v>0.1389</v>
      </c>
      <c r="AM323" s="41">
        <f t="shared" si="79"/>
        <v>0</v>
      </c>
      <c r="AN323" s="49">
        <f t="shared" si="77"/>
        <v>0.11645</v>
      </c>
      <c r="AO323" s="49">
        <f t="shared" si="80"/>
        <v>0</v>
      </c>
      <c r="AP323" s="57">
        <v>1.7549999999999999</v>
      </c>
      <c r="AQ323" s="41">
        <f t="shared" si="83"/>
        <v>-8.5461177696717137</v>
      </c>
      <c r="AR323" s="5"/>
      <c r="AS323" s="41" t="s">
        <v>32</v>
      </c>
      <c r="AT323" s="3"/>
      <c r="AU323" s="3"/>
      <c r="AV323" s="44">
        <f t="shared" si="70"/>
        <v>5.2042955742810459</v>
      </c>
    </row>
    <row r="324" spans="1:48" x14ac:dyDescent="0.4">
      <c r="A324" s="40">
        <v>1572</v>
      </c>
      <c r="B324" s="47">
        <v>0.36830000000000002</v>
      </c>
      <c r="C324" s="41">
        <f t="shared" si="87"/>
        <v>-2.8565399730963059</v>
      </c>
      <c r="D324" s="63">
        <v>0.40799999999999997</v>
      </c>
      <c r="E324" s="41">
        <f t="shared" si="74"/>
        <v>0</v>
      </c>
      <c r="F324" s="62">
        <v>0.47945833333333332</v>
      </c>
      <c r="G324" s="41">
        <f t="shared" si="71"/>
        <v>0</v>
      </c>
      <c r="H324" s="56">
        <v>14.997113970588236</v>
      </c>
      <c r="I324" s="41">
        <f t="shared" si="68"/>
        <v>0</v>
      </c>
      <c r="J324" s="5">
        <v>0.442</v>
      </c>
      <c r="K324" s="41">
        <f t="shared" si="82"/>
        <v>-1.9955654101995624</v>
      </c>
      <c r="L324" s="5">
        <v>0.109</v>
      </c>
      <c r="M324" s="41">
        <f t="shared" si="81"/>
        <v>0</v>
      </c>
      <c r="N324" s="46">
        <v>9.2791666666666661E-2</v>
      </c>
      <c r="O324" s="41">
        <f t="shared" si="75"/>
        <v>0</v>
      </c>
      <c r="P324" s="49">
        <f t="shared" si="76"/>
        <v>0.21459722222222224</v>
      </c>
      <c r="Q324" s="49">
        <f t="shared" si="78"/>
        <v>-0.66518847006652082</v>
      </c>
      <c r="R324" s="5">
        <v>4.5</v>
      </c>
      <c r="S324" s="41">
        <f t="shared" si="73"/>
        <v>0</v>
      </c>
      <c r="T324" s="65">
        <v>0.58041243333333326</v>
      </c>
      <c r="U324" s="41">
        <f t="shared" si="85"/>
        <v>0</v>
      </c>
      <c r="V324" s="40">
        <v>16.32</v>
      </c>
      <c r="W324" s="41">
        <f t="shared" si="69"/>
        <v>0</v>
      </c>
      <c r="X324" s="49">
        <f t="shared" si="84"/>
        <v>8.4502062166666665</v>
      </c>
      <c r="Y324" s="49">
        <f t="shared" si="86"/>
        <v>0</v>
      </c>
      <c r="Z324" s="40"/>
      <c r="AA324" s="40"/>
      <c r="AB324" s="54">
        <v>20.74</v>
      </c>
      <c r="AC324" s="40"/>
      <c r="AD324" s="40"/>
      <c r="AE324" s="40"/>
      <c r="AF324" s="40"/>
      <c r="AG324" s="40"/>
      <c r="AH324" s="40"/>
      <c r="AI324" s="40"/>
      <c r="AJ324" s="40">
        <v>9.4E-2</v>
      </c>
      <c r="AK324" s="41">
        <f t="shared" si="88"/>
        <v>0</v>
      </c>
      <c r="AL324" s="42">
        <v>0.1389</v>
      </c>
      <c r="AM324" s="41">
        <f t="shared" si="79"/>
        <v>0</v>
      </c>
      <c r="AN324" s="49">
        <f t="shared" si="77"/>
        <v>0.11645</v>
      </c>
      <c r="AO324" s="49">
        <f t="shared" si="80"/>
        <v>0</v>
      </c>
      <c r="AP324" s="57">
        <v>1.028</v>
      </c>
      <c r="AQ324" s="41">
        <f t="shared" si="83"/>
        <v>-41.424501424501415</v>
      </c>
      <c r="AR324" s="5"/>
      <c r="AS324" s="41" t="s">
        <v>32</v>
      </c>
      <c r="AT324" s="3"/>
      <c r="AU324" s="3"/>
      <c r="AV324" s="44">
        <f t="shared" si="70"/>
        <v>5.1302125742810452</v>
      </c>
    </row>
    <row r="325" spans="1:48" x14ac:dyDescent="0.4">
      <c r="A325" s="40">
        <v>1573</v>
      </c>
      <c r="B325" s="47">
        <v>0.36830000000000002</v>
      </c>
      <c r="C325" s="41">
        <f t="shared" si="87"/>
        <v>0</v>
      </c>
      <c r="D325" s="63">
        <v>0.40799999999999997</v>
      </c>
      <c r="E325" s="41">
        <f t="shared" si="74"/>
        <v>0</v>
      </c>
      <c r="F325" s="62">
        <v>0.47945833333333332</v>
      </c>
      <c r="G325" s="41">
        <f t="shared" si="71"/>
        <v>0</v>
      </c>
      <c r="H325" s="56">
        <v>14.397229411764707</v>
      </c>
      <c r="I325" s="41">
        <f t="shared" si="68"/>
        <v>-3.9999999999999925</v>
      </c>
      <c r="J325" s="5">
        <v>0.432</v>
      </c>
      <c r="K325" s="41">
        <f t="shared" si="82"/>
        <v>-2.2624434389140302</v>
      </c>
      <c r="L325" s="5">
        <v>0.109</v>
      </c>
      <c r="M325" s="41">
        <f t="shared" si="81"/>
        <v>0</v>
      </c>
      <c r="N325" s="46">
        <v>9.2791666666666661E-2</v>
      </c>
      <c r="O325" s="41">
        <f t="shared" si="75"/>
        <v>0</v>
      </c>
      <c r="P325" s="49">
        <f t="shared" si="76"/>
        <v>0.21126388888888892</v>
      </c>
      <c r="Q325" s="49">
        <f t="shared" si="78"/>
        <v>-0.75414781297134337</v>
      </c>
      <c r="R325" s="5">
        <v>4.5</v>
      </c>
      <c r="S325" s="41">
        <f t="shared" si="73"/>
        <v>0</v>
      </c>
      <c r="T325" s="65">
        <v>0.58041243333333326</v>
      </c>
      <c r="U325" s="41">
        <f t="shared" si="85"/>
        <v>0</v>
      </c>
      <c r="V325" s="40">
        <v>14.28</v>
      </c>
      <c r="W325" s="41">
        <f t="shared" si="69"/>
        <v>-12.5</v>
      </c>
      <c r="X325" s="49">
        <f t="shared" si="84"/>
        <v>7.430206216666666</v>
      </c>
      <c r="Y325" s="49">
        <f t="shared" si="86"/>
        <v>-6.25</v>
      </c>
      <c r="Z325" s="40"/>
      <c r="AA325" s="40"/>
      <c r="AB325" s="54">
        <v>20.74</v>
      </c>
      <c r="AC325" s="40"/>
      <c r="AD325" s="40"/>
      <c r="AE325" s="40"/>
      <c r="AF325" s="40"/>
      <c r="AG325" s="40"/>
      <c r="AH325" s="40"/>
      <c r="AI325" s="40"/>
      <c r="AJ325" s="40">
        <v>9.4E-2</v>
      </c>
      <c r="AK325" s="41">
        <f t="shared" si="88"/>
        <v>0</v>
      </c>
      <c r="AL325" s="42">
        <v>0.1389</v>
      </c>
      <c r="AM325" s="41">
        <f t="shared" si="79"/>
        <v>0</v>
      </c>
      <c r="AN325" s="49">
        <f t="shared" si="77"/>
        <v>0.11645</v>
      </c>
      <c r="AO325" s="49">
        <f t="shared" si="80"/>
        <v>0</v>
      </c>
      <c r="AP325" s="57">
        <v>0.98699999999999999</v>
      </c>
      <c r="AQ325" s="41">
        <f t="shared" si="83"/>
        <v>-3.9883268482490353</v>
      </c>
      <c r="AR325" s="58">
        <v>0.6120000000000001</v>
      </c>
      <c r="AS325" s="41" t="s">
        <v>32</v>
      </c>
      <c r="AT325" s="3"/>
      <c r="AU325" s="3"/>
      <c r="AV325" s="44">
        <f t="shared" si="70"/>
        <v>4.5681734409685086</v>
      </c>
    </row>
    <row r="326" spans="1:48" x14ac:dyDescent="0.4">
      <c r="A326" s="40">
        <v>1574</v>
      </c>
      <c r="B326" s="47">
        <v>0.35807</v>
      </c>
      <c r="C326" s="41">
        <f t="shared" si="87"/>
        <v>-2.7776269345642146</v>
      </c>
      <c r="D326" s="63">
        <v>0.35699999999999998</v>
      </c>
      <c r="E326" s="41">
        <f t="shared" si="74"/>
        <v>-12.5</v>
      </c>
      <c r="F326" s="62">
        <v>0.47945833333333332</v>
      </c>
      <c r="G326" s="41">
        <f t="shared" si="71"/>
        <v>0</v>
      </c>
      <c r="H326" s="56">
        <v>13.843489819004526</v>
      </c>
      <c r="I326" s="41">
        <f t="shared" si="68"/>
        <v>-3.8461538461538436</v>
      </c>
      <c r="J326" s="5">
        <v>0.42299999999999999</v>
      </c>
      <c r="K326" s="41">
        <f t="shared" si="82"/>
        <v>-2.083333333333337</v>
      </c>
      <c r="L326" s="5">
        <v>0.109</v>
      </c>
      <c r="M326" s="41">
        <f t="shared" si="81"/>
        <v>0</v>
      </c>
      <c r="N326" s="46">
        <v>9.2791666666666661E-2</v>
      </c>
      <c r="O326" s="41">
        <f t="shared" si="75"/>
        <v>0</v>
      </c>
      <c r="P326" s="49">
        <f t="shared" si="76"/>
        <v>0.20826388888888889</v>
      </c>
      <c r="Q326" s="49">
        <f t="shared" si="78"/>
        <v>-0.69444444444444564</v>
      </c>
      <c r="R326" s="5">
        <v>4.5</v>
      </c>
      <c r="S326" s="41">
        <f t="shared" si="73"/>
        <v>0</v>
      </c>
      <c r="T326" s="65">
        <v>0.58041243333333326</v>
      </c>
      <c r="U326" s="41">
        <f t="shared" si="85"/>
        <v>0</v>
      </c>
      <c r="V326" s="40">
        <v>14.28</v>
      </c>
      <c r="W326" s="41">
        <f t="shared" si="69"/>
        <v>0</v>
      </c>
      <c r="X326" s="49">
        <f t="shared" si="84"/>
        <v>7.430206216666666</v>
      </c>
      <c r="Y326" s="49">
        <f t="shared" si="86"/>
        <v>0</v>
      </c>
      <c r="Z326" s="40"/>
      <c r="AA326" s="40"/>
      <c r="AB326" s="54">
        <v>20.74</v>
      </c>
      <c r="AC326" s="40"/>
      <c r="AD326" s="40"/>
      <c r="AE326" s="40"/>
      <c r="AF326" s="40"/>
      <c r="AG326" s="40"/>
      <c r="AH326" s="40"/>
      <c r="AI326" s="40"/>
      <c r="AJ326" s="40">
        <v>9.4E-2</v>
      </c>
      <c r="AK326" s="41">
        <f t="shared" si="88"/>
        <v>0</v>
      </c>
      <c r="AL326" s="42">
        <v>0.1389</v>
      </c>
      <c r="AM326" s="41">
        <f t="shared" si="79"/>
        <v>0</v>
      </c>
      <c r="AN326" s="49">
        <f t="shared" si="77"/>
        <v>0.11645</v>
      </c>
      <c r="AO326" s="49">
        <f t="shared" si="80"/>
        <v>0</v>
      </c>
      <c r="AP326" s="40"/>
      <c r="AQ326" s="40"/>
      <c r="AR326" s="58">
        <v>0.6120000000000001</v>
      </c>
      <c r="AS326" s="41">
        <f>100*(AR326/AR325-1)</f>
        <v>0</v>
      </c>
      <c r="AT326" s="3"/>
      <c r="AU326" s="3"/>
      <c r="AV326" s="44">
        <f t="shared" si="70"/>
        <v>4.8644938257893413</v>
      </c>
    </row>
    <row r="327" spans="1:48" x14ac:dyDescent="0.4">
      <c r="A327" s="40">
        <v>1575</v>
      </c>
      <c r="B327" s="47">
        <v>0.34375</v>
      </c>
      <c r="C327" s="41">
        <f t="shared" si="87"/>
        <v>-3.9992180299941338</v>
      </c>
      <c r="D327" s="63">
        <v>0.35699999999999998</v>
      </c>
      <c r="E327" s="41">
        <f t="shared" si="74"/>
        <v>0</v>
      </c>
      <c r="F327" s="62">
        <v>0.47945833333333332</v>
      </c>
      <c r="G327" s="41">
        <f t="shared" si="71"/>
        <v>0</v>
      </c>
      <c r="H327" s="56">
        <v>13.229886486486487</v>
      </c>
      <c r="I327" s="41">
        <f t="shared" si="68"/>
        <v>-4.4324324324324422</v>
      </c>
      <c r="J327" s="5">
        <v>0.41299999999999998</v>
      </c>
      <c r="K327" s="41">
        <f t="shared" si="82"/>
        <v>-2.3640661938534313</v>
      </c>
      <c r="L327" s="5">
        <v>0.109</v>
      </c>
      <c r="M327" s="41">
        <f t="shared" si="81"/>
        <v>0</v>
      </c>
      <c r="N327" s="46">
        <v>9.2791666666666661E-2</v>
      </c>
      <c r="O327" s="41">
        <f t="shared" si="75"/>
        <v>0</v>
      </c>
      <c r="P327" s="49">
        <f t="shared" si="76"/>
        <v>0.20493055555555553</v>
      </c>
      <c r="Q327" s="49">
        <f t="shared" si="78"/>
        <v>-0.78802206461781044</v>
      </c>
      <c r="R327" s="5">
        <v>4.5</v>
      </c>
      <c r="S327" s="41">
        <f t="shared" si="73"/>
        <v>0</v>
      </c>
      <c r="T327" s="65">
        <v>0.58041243333333326</v>
      </c>
      <c r="U327" s="41">
        <f t="shared" si="85"/>
        <v>0</v>
      </c>
      <c r="V327" s="40">
        <v>12.39</v>
      </c>
      <c r="W327" s="41">
        <f t="shared" si="69"/>
        <v>-13.235294117647056</v>
      </c>
      <c r="X327" s="49">
        <f t="shared" si="84"/>
        <v>6.4852062166666666</v>
      </c>
      <c r="Y327" s="49">
        <f t="shared" si="86"/>
        <v>-6.6176470588235281</v>
      </c>
      <c r="Z327" s="40"/>
      <c r="AA327" s="40"/>
      <c r="AB327" s="54">
        <v>20.74</v>
      </c>
      <c r="AC327" s="40"/>
      <c r="AD327" s="40"/>
      <c r="AE327" s="40"/>
      <c r="AF327" s="40"/>
      <c r="AG327" s="40"/>
      <c r="AH327" s="40"/>
      <c r="AI327" s="40"/>
      <c r="AJ327" s="40">
        <v>9.4E-2</v>
      </c>
      <c r="AK327" s="41">
        <f t="shared" si="88"/>
        <v>0</v>
      </c>
      <c r="AL327" s="42">
        <v>0.1389</v>
      </c>
      <c r="AM327" s="41">
        <f t="shared" si="79"/>
        <v>0</v>
      </c>
      <c r="AN327" s="49">
        <f t="shared" si="77"/>
        <v>0.11645</v>
      </c>
      <c r="AO327" s="49">
        <f t="shared" si="80"/>
        <v>0</v>
      </c>
      <c r="AP327" s="40"/>
      <c r="AQ327" s="40"/>
      <c r="AR327" s="58">
        <v>0.61</v>
      </c>
      <c r="AS327" s="41">
        <f>100*(AR327/AR326-1)</f>
        <v>-0.32679738562093608</v>
      </c>
      <c r="AT327" s="3"/>
      <c r="AU327" s="3"/>
      <c r="AV327" s="44">
        <f t="shared" si="70"/>
        <v>4.7066681592042041</v>
      </c>
    </row>
    <row r="328" spans="1:48" x14ac:dyDescent="0.4">
      <c r="A328" s="40">
        <v>1576</v>
      </c>
      <c r="B328" s="47">
        <v>0.34375</v>
      </c>
      <c r="C328" s="41">
        <f t="shared" si="87"/>
        <v>0</v>
      </c>
      <c r="D328" s="63">
        <v>0.30975000000000003</v>
      </c>
      <c r="E328" s="41">
        <f t="shared" si="74"/>
        <v>-13.235294117647046</v>
      </c>
      <c r="F328" s="62">
        <v>0.47945833333333332</v>
      </c>
      <c r="G328" s="41">
        <f t="shared" si="71"/>
        <v>0</v>
      </c>
      <c r="H328" s="56">
        <v>12.411404665314404</v>
      </c>
      <c r="I328" s="41">
        <f t="shared" si="68"/>
        <v>-6.1866125760648982</v>
      </c>
      <c r="J328" s="5">
        <v>0.40400000000000003</v>
      </c>
      <c r="K328" s="41">
        <f t="shared" si="82"/>
        <v>-2.1791767554479313</v>
      </c>
      <c r="L328" s="5">
        <v>0.109</v>
      </c>
      <c r="M328" s="41">
        <f t="shared" si="81"/>
        <v>0</v>
      </c>
      <c r="N328" s="46">
        <v>9.2791666666666661E-2</v>
      </c>
      <c r="O328" s="41">
        <f t="shared" si="75"/>
        <v>0</v>
      </c>
      <c r="P328" s="49">
        <f t="shared" si="76"/>
        <v>0.20193055555555559</v>
      </c>
      <c r="Q328" s="49">
        <f t="shared" si="78"/>
        <v>-0.72639225181597711</v>
      </c>
      <c r="R328" s="5">
        <v>4.5</v>
      </c>
      <c r="S328" s="41">
        <f t="shared" si="73"/>
        <v>0</v>
      </c>
      <c r="T328" s="48"/>
      <c r="U328" s="48"/>
      <c r="V328" s="40">
        <v>11.86</v>
      </c>
      <c r="W328" s="41">
        <f t="shared" si="69"/>
        <v>-4.2776432606941199</v>
      </c>
      <c r="X328" s="49">
        <f t="shared" si="84"/>
        <v>11.86</v>
      </c>
      <c r="Y328" s="49">
        <f t="shared" si="86"/>
        <v>-4.2776432606941199</v>
      </c>
      <c r="Z328" s="40"/>
      <c r="AA328" s="40"/>
      <c r="AB328" s="54">
        <v>20.74</v>
      </c>
      <c r="AC328" s="40"/>
      <c r="AD328" s="40"/>
      <c r="AE328" s="40"/>
      <c r="AF328" s="40"/>
      <c r="AG328" s="40"/>
      <c r="AH328" s="40"/>
      <c r="AI328" s="40"/>
      <c r="AJ328" s="40">
        <v>9.4E-2</v>
      </c>
      <c r="AK328" s="41">
        <f t="shared" si="88"/>
        <v>0</v>
      </c>
      <c r="AL328" s="42">
        <v>0.1389</v>
      </c>
      <c r="AM328" s="41">
        <f t="shared" si="79"/>
        <v>0</v>
      </c>
      <c r="AN328" s="49">
        <f t="shared" si="77"/>
        <v>0.11645</v>
      </c>
      <c r="AO328" s="49">
        <f t="shared" si="80"/>
        <v>0</v>
      </c>
      <c r="AP328" s="40"/>
      <c r="AQ328" s="40"/>
      <c r="AR328" s="5"/>
      <c r="AS328" s="41" t="s">
        <v>32</v>
      </c>
      <c r="AT328" s="3"/>
      <c r="AU328" s="3"/>
      <c r="AV328" s="44">
        <f t="shared" si="70"/>
        <v>5.6625270615781425</v>
      </c>
    </row>
    <row r="329" spans="1:48" x14ac:dyDescent="0.4">
      <c r="A329" s="40">
        <v>1577</v>
      </c>
      <c r="B329" s="47">
        <v>0.34375</v>
      </c>
      <c r="C329" s="41">
        <f t="shared" si="87"/>
        <v>0</v>
      </c>
      <c r="D329" s="63">
        <v>0.29649999999999999</v>
      </c>
      <c r="E329" s="41">
        <f t="shared" si="74"/>
        <v>-4.2776432606941199</v>
      </c>
      <c r="F329" s="62">
        <v>0.47945833333333332</v>
      </c>
      <c r="G329" s="41">
        <f t="shared" si="71"/>
        <v>0</v>
      </c>
      <c r="H329" s="56">
        <v>12.411404665314404</v>
      </c>
      <c r="I329" s="41">
        <f t="shared" si="68"/>
        <v>0</v>
      </c>
      <c r="J329" s="5">
        <v>0.39400000000000002</v>
      </c>
      <c r="K329" s="41">
        <f t="shared" si="82"/>
        <v>-2.4752475247524774</v>
      </c>
      <c r="L329" s="5">
        <v>0.10299999999999999</v>
      </c>
      <c r="M329" s="41">
        <f t="shared" si="81"/>
        <v>-5.5045871559633035</v>
      </c>
      <c r="N329" s="46">
        <v>9.2791666666666661E-2</v>
      </c>
      <c r="O329" s="41">
        <f t="shared" si="75"/>
        <v>0</v>
      </c>
      <c r="P329" s="49">
        <f t="shared" si="76"/>
        <v>0.19659722222222223</v>
      </c>
      <c r="Q329" s="49">
        <f t="shared" si="78"/>
        <v>-2.659944893571927</v>
      </c>
      <c r="R329" s="5">
        <v>4.5</v>
      </c>
      <c r="S329" s="41">
        <f t="shared" si="73"/>
        <v>0</v>
      </c>
      <c r="T329" s="48"/>
      <c r="U329" s="48"/>
      <c r="V329" s="40">
        <v>12.21</v>
      </c>
      <c r="W329" s="41">
        <f t="shared" si="69"/>
        <v>2.9510961214165299</v>
      </c>
      <c r="X329" s="49">
        <f t="shared" si="84"/>
        <v>12.21</v>
      </c>
      <c r="Y329" s="49">
        <f t="shared" si="86"/>
        <v>2.9510961214165299</v>
      </c>
      <c r="Z329" s="40"/>
      <c r="AA329" s="40"/>
      <c r="AB329" s="54">
        <v>20.74</v>
      </c>
      <c r="AC329" s="40"/>
      <c r="AD329" s="40"/>
      <c r="AE329" s="40"/>
      <c r="AF329" s="40"/>
      <c r="AG329" s="40"/>
      <c r="AH329" s="40"/>
      <c r="AI329" s="40"/>
      <c r="AJ329" s="40">
        <v>9.4E-2</v>
      </c>
      <c r="AK329" s="41">
        <f t="shared" si="88"/>
        <v>0</v>
      </c>
      <c r="AL329" s="42">
        <v>0.1389</v>
      </c>
      <c r="AM329" s="41">
        <f t="shared" si="79"/>
        <v>0</v>
      </c>
      <c r="AN329" s="49">
        <f t="shared" si="77"/>
        <v>0.11645</v>
      </c>
      <c r="AO329" s="49">
        <f t="shared" si="80"/>
        <v>0</v>
      </c>
      <c r="AP329" s="40"/>
      <c r="AQ329" s="40"/>
      <c r="AR329" s="5"/>
      <c r="AS329" s="41" t="s">
        <v>32</v>
      </c>
      <c r="AT329" s="3"/>
      <c r="AU329" s="3"/>
      <c r="AV329" s="44">
        <f t="shared" si="70"/>
        <v>5.6993511356522175</v>
      </c>
    </row>
    <row r="330" spans="1:48" x14ac:dyDescent="0.4">
      <c r="A330" s="40">
        <v>1578</v>
      </c>
      <c r="B330" s="47">
        <v>0.34375</v>
      </c>
      <c r="C330" s="41">
        <f t="shared" si="87"/>
        <v>0</v>
      </c>
      <c r="D330" s="63">
        <v>0.30525000000000002</v>
      </c>
      <c r="E330" s="41">
        <f t="shared" si="74"/>
        <v>2.9510961214165299</v>
      </c>
      <c r="F330" s="62">
        <v>0.47945833333333332</v>
      </c>
      <c r="G330" s="41">
        <f t="shared" si="71"/>
        <v>0</v>
      </c>
      <c r="H330" s="56">
        <v>12.411404665314404</v>
      </c>
      <c r="I330" s="41">
        <f t="shared" si="68"/>
        <v>0</v>
      </c>
      <c r="J330" s="5">
        <v>0.38500000000000001</v>
      </c>
      <c r="K330" s="41">
        <f t="shared" si="82"/>
        <v>-2.2842639593908642</v>
      </c>
      <c r="L330" s="5">
        <v>0.10299999999999999</v>
      </c>
      <c r="M330" s="41">
        <f t="shared" si="81"/>
        <v>0</v>
      </c>
      <c r="N330" s="46">
        <v>9.2791666666666661E-2</v>
      </c>
      <c r="O330" s="41">
        <f t="shared" si="75"/>
        <v>0</v>
      </c>
      <c r="P330" s="49">
        <f t="shared" si="76"/>
        <v>0.1935972222222222</v>
      </c>
      <c r="Q330" s="49">
        <f t="shared" si="78"/>
        <v>-0.76142131979695471</v>
      </c>
      <c r="R330" s="5">
        <v>4.5</v>
      </c>
      <c r="S330" s="41">
        <f t="shared" si="73"/>
        <v>0</v>
      </c>
      <c r="T330" s="48"/>
      <c r="U330" s="48"/>
      <c r="V330" s="40">
        <v>12.21</v>
      </c>
      <c r="W330" s="41">
        <f t="shared" si="69"/>
        <v>0</v>
      </c>
      <c r="X330" s="49">
        <f t="shared" si="84"/>
        <v>12.21</v>
      </c>
      <c r="Y330" s="49">
        <f t="shared" si="86"/>
        <v>0</v>
      </c>
      <c r="Z330" s="40"/>
      <c r="AA330" s="40"/>
      <c r="AB330" s="54">
        <v>20.74</v>
      </c>
      <c r="AC330" s="40"/>
      <c r="AD330" s="40"/>
      <c r="AE330" s="40"/>
      <c r="AF330" s="40"/>
      <c r="AG330" s="40"/>
      <c r="AH330" s="40"/>
      <c r="AI330" s="40"/>
      <c r="AJ330" s="40">
        <v>9.4E-2</v>
      </c>
      <c r="AK330" s="41">
        <f t="shared" si="88"/>
        <v>0</v>
      </c>
      <c r="AL330" s="42">
        <v>0.1389</v>
      </c>
      <c r="AM330" s="41">
        <f t="shared" si="79"/>
        <v>0</v>
      </c>
      <c r="AN330" s="49">
        <f t="shared" si="77"/>
        <v>0.11645</v>
      </c>
      <c r="AO330" s="49">
        <f t="shared" si="80"/>
        <v>0</v>
      </c>
      <c r="AP330" s="40"/>
      <c r="AQ330" s="40"/>
      <c r="AR330" s="5"/>
      <c r="AS330" s="41" t="s">
        <v>32</v>
      </c>
      <c r="AT330" s="3"/>
      <c r="AU330" s="3"/>
      <c r="AV330" s="44">
        <f t="shared" si="70"/>
        <v>5.6999900245411066</v>
      </c>
    </row>
    <row r="331" spans="1:48" x14ac:dyDescent="0.4">
      <c r="A331" s="40">
        <v>1579</v>
      </c>
      <c r="B331" s="47">
        <v>0.34375</v>
      </c>
      <c r="C331" s="41">
        <f t="shared" si="87"/>
        <v>0</v>
      </c>
      <c r="D331" s="63">
        <v>0.30525000000000002</v>
      </c>
      <c r="E331" s="41">
        <f t="shared" si="74"/>
        <v>0</v>
      </c>
      <c r="F331" s="62">
        <v>0.47945833333333332</v>
      </c>
      <c r="G331" s="41">
        <f t="shared" si="71"/>
        <v>0</v>
      </c>
      <c r="H331" s="56">
        <v>12.411404665314404</v>
      </c>
      <c r="I331" s="41">
        <f t="shared" ref="I331:I394" si="89">100*(H331/H330-1)</f>
        <v>0</v>
      </c>
      <c r="J331" s="5">
        <v>0.375</v>
      </c>
      <c r="K331" s="41">
        <f t="shared" si="82"/>
        <v>-2.5974025974025983</v>
      </c>
      <c r="L331" s="5">
        <v>9.2999999999999999E-2</v>
      </c>
      <c r="M331" s="41">
        <f t="shared" si="81"/>
        <v>-9.7087378640776656</v>
      </c>
      <c r="N331" s="46">
        <v>9.2791666666666661E-2</v>
      </c>
      <c r="O331" s="41">
        <f t="shared" si="75"/>
        <v>0</v>
      </c>
      <c r="P331" s="49">
        <f t="shared" si="76"/>
        <v>0.18693055555555552</v>
      </c>
      <c r="Q331" s="49">
        <f t="shared" si="78"/>
        <v>-4.1020468204934213</v>
      </c>
      <c r="R331" s="5">
        <v>4.5</v>
      </c>
      <c r="S331" s="41">
        <f t="shared" si="73"/>
        <v>0</v>
      </c>
      <c r="T331" s="48"/>
      <c r="U331" s="48"/>
      <c r="V331" s="40">
        <v>11.86</v>
      </c>
      <c r="W331" s="41">
        <f t="shared" ref="W331:W394" si="90">100*(V331/V330-1)</f>
        <v>-2.8665028665028736</v>
      </c>
      <c r="X331" s="49">
        <f t="shared" si="84"/>
        <v>11.86</v>
      </c>
      <c r="Y331" s="49">
        <f t="shared" si="86"/>
        <v>-2.8665028665028736</v>
      </c>
      <c r="Z331" s="40"/>
      <c r="AA331" s="40"/>
      <c r="AB331" s="54">
        <v>20.74</v>
      </c>
      <c r="AC331" s="40"/>
      <c r="AD331" s="40"/>
      <c r="AE331" s="40"/>
      <c r="AF331" s="40"/>
      <c r="AG331" s="40"/>
      <c r="AH331" s="40"/>
      <c r="AI331" s="40"/>
      <c r="AJ331" s="40">
        <v>9.4E-2</v>
      </c>
      <c r="AK331" s="41">
        <f t="shared" si="88"/>
        <v>0</v>
      </c>
      <c r="AL331" s="42">
        <v>0.1389</v>
      </c>
      <c r="AM331" s="41">
        <f t="shared" si="79"/>
        <v>0</v>
      </c>
      <c r="AN331" s="49">
        <f t="shared" si="77"/>
        <v>0.11645</v>
      </c>
      <c r="AO331" s="49">
        <f t="shared" si="80"/>
        <v>0</v>
      </c>
      <c r="AP331" s="40"/>
      <c r="AQ331" s="40"/>
      <c r="AR331" s="58">
        <v>0.6120000000000001</v>
      </c>
      <c r="AS331" s="41" t="s">
        <v>32</v>
      </c>
      <c r="AT331" s="3"/>
      <c r="AU331" s="3"/>
      <c r="AV331" s="44">
        <f t="shared" si="70"/>
        <v>5.1555243554203294</v>
      </c>
    </row>
    <row r="332" spans="1:48" x14ac:dyDescent="0.4">
      <c r="A332" s="40">
        <v>1580</v>
      </c>
      <c r="B332" s="47">
        <v>0.34375</v>
      </c>
      <c r="C332" s="41">
        <f t="shared" si="87"/>
        <v>0</v>
      </c>
      <c r="D332" s="63">
        <v>0.29649999999999999</v>
      </c>
      <c r="E332" s="41">
        <f t="shared" si="74"/>
        <v>-2.8665028665028736</v>
      </c>
      <c r="F332" s="62">
        <v>0.47945833333333332</v>
      </c>
      <c r="G332" s="41">
        <f t="shared" si="71"/>
        <v>0</v>
      </c>
      <c r="H332" s="56">
        <v>12.392551898734178</v>
      </c>
      <c r="I332" s="41">
        <f t="shared" si="89"/>
        <v>-0.15189873417722488</v>
      </c>
      <c r="J332" s="5">
        <v>0.372</v>
      </c>
      <c r="K332" s="41">
        <f t="shared" si="82"/>
        <v>-0.80000000000000071</v>
      </c>
      <c r="L332" s="5">
        <v>9.2999999999999999E-2</v>
      </c>
      <c r="M332" s="41">
        <f t="shared" si="81"/>
        <v>0</v>
      </c>
      <c r="N332" s="46">
        <v>9.2791666666666661E-2</v>
      </c>
      <c r="O332" s="41">
        <f t="shared" si="75"/>
        <v>0</v>
      </c>
      <c r="P332" s="49">
        <f t="shared" si="76"/>
        <v>0.18593055555555557</v>
      </c>
      <c r="Q332" s="49">
        <f t="shared" si="78"/>
        <v>-0.26666666666666689</v>
      </c>
      <c r="R332" s="5">
        <v>4.5</v>
      </c>
      <c r="S332" s="41">
        <f t="shared" si="73"/>
        <v>0</v>
      </c>
      <c r="T332" s="48"/>
      <c r="U332" s="48"/>
      <c r="V332" s="40">
        <v>12.69</v>
      </c>
      <c r="W332" s="41">
        <f t="shared" si="90"/>
        <v>6.9983136593591899</v>
      </c>
      <c r="X332" s="49">
        <f t="shared" si="84"/>
        <v>12.69</v>
      </c>
      <c r="Y332" s="49">
        <f t="shared" si="86"/>
        <v>6.9983136593591899</v>
      </c>
      <c r="Z332" s="40"/>
      <c r="AA332" s="40"/>
      <c r="AB332" s="54">
        <v>20.74</v>
      </c>
      <c r="AC332" s="40"/>
      <c r="AD332" s="40"/>
      <c r="AE332" s="40"/>
      <c r="AF332" s="40"/>
      <c r="AG332" s="40"/>
      <c r="AH332" s="40"/>
      <c r="AI332" s="40"/>
      <c r="AJ332" s="40">
        <v>9.4E-2</v>
      </c>
      <c r="AK332" s="41">
        <f t="shared" si="88"/>
        <v>0</v>
      </c>
      <c r="AL332" s="42">
        <v>0.1389</v>
      </c>
      <c r="AM332" s="41">
        <f t="shared" si="79"/>
        <v>0</v>
      </c>
      <c r="AN332" s="49">
        <f t="shared" si="77"/>
        <v>0.11645</v>
      </c>
      <c r="AO332" s="49">
        <f t="shared" si="80"/>
        <v>0</v>
      </c>
      <c r="AP332" s="40"/>
      <c r="AQ332" s="40"/>
      <c r="AR332" s="64">
        <v>0.6120000000000001</v>
      </c>
      <c r="AS332" s="41">
        <f>100*(AR332/AR331-1)</f>
        <v>0</v>
      </c>
      <c r="AT332" s="3"/>
      <c r="AU332" s="3"/>
      <c r="AV332" s="44">
        <f t="shared" ref="AV332:AV395" si="91">AVERAGE(B332,D332,F332,H332,P332,R332,X332,Z332,AB332,AN332,AP332,AR332)</f>
        <v>5.2356640787623068</v>
      </c>
    </row>
    <row r="333" spans="1:48" x14ac:dyDescent="0.4">
      <c r="A333" s="40">
        <v>1581</v>
      </c>
      <c r="B333" s="47">
        <v>0.34375</v>
      </c>
      <c r="C333" s="41">
        <f t="shared" si="87"/>
        <v>0</v>
      </c>
      <c r="D333" s="63">
        <v>0.31724999999999998</v>
      </c>
      <c r="E333" s="41">
        <f t="shared" si="74"/>
        <v>6.9983136593591899</v>
      </c>
      <c r="F333" s="62">
        <v>0.47945833333333332</v>
      </c>
      <c r="G333" s="41">
        <f t="shared" ref="G333:G396" si="92">100*(F333/F332-1)</f>
        <v>0</v>
      </c>
      <c r="H333" s="56">
        <v>12.386850241545895</v>
      </c>
      <c r="I333" s="41">
        <f t="shared" si="89"/>
        <v>-4.6008741660907848E-2</v>
      </c>
      <c r="J333" s="5">
        <v>0.373</v>
      </c>
      <c r="K333" s="41">
        <f t="shared" si="82"/>
        <v>0.26881720430107503</v>
      </c>
      <c r="L333" s="5">
        <v>9.2999999999999999E-2</v>
      </c>
      <c r="M333" s="41">
        <f t="shared" si="81"/>
        <v>0</v>
      </c>
      <c r="N333" s="46">
        <v>9.2791666666666661E-2</v>
      </c>
      <c r="O333" s="41">
        <f t="shared" si="75"/>
        <v>0</v>
      </c>
      <c r="P333" s="49">
        <f t="shared" si="76"/>
        <v>0.18626388888888887</v>
      </c>
      <c r="Q333" s="49">
        <f t="shared" si="78"/>
        <v>8.9605734767025005E-2</v>
      </c>
      <c r="R333" s="5">
        <v>4.5</v>
      </c>
      <c r="S333" s="41">
        <f t="shared" si="73"/>
        <v>0</v>
      </c>
      <c r="T333" s="48"/>
      <c r="U333" s="48"/>
      <c r="V333" s="40">
        <v>12.69</v>
      </c>
      <c r="W333" s="41">
        <f t="shared" si="90"/>
        <v>0</v>
      </c>
      <c r="X333" s="49">
        <f t="shared" si="84"/>
        <v>12.69</v>
      </c>
      <c r="Y333" s="49">
        <f t="shared" si="86"/>
        <v>0</v>
      </c>
      <c r="Z333" s="40"/>
      <c r="AA333" s="40"/>
      <c r="AB333" s="54">
        <v>20.74</v>
      </c>
      <c r="AC333" s="40"/>
      <c r="AD333" s="40"/>
      <c r="AE333" s="40"/>
      <c r="AF333" s="40"/>
      <c r="AG333" s="40"/>
      <c r="AH333" s="40"/>
      <c r="AI333" s="40"/>
      <c r="AJ333" s="40">
        <v>9.4E-2</v>
      </c>
      <c r="AK333" s="41">
        <f t="shared" si="88"/>
        <v>0</v>
      </c>
      <c r="AL333" s="42">
        <v>0.1389</v>
      </c>
      <c r="AM333" s="41">
        <f t="shared" si="79"/>
        <v>0</v>
      </c>
      <c r="AN333" s="49">
        <f t="shared" si="77"/>
        <v>0.11645</v>
      </c>
      <c r="AO333" s="49">
        <f t="shared" si="80"/>
        <v>0</v>
      </c>
      <c r="AP333" s="40"/>
      <c r="AQ333" s="40"/>
      <c r="AR333" s="59">
        <v>0.6120000000000001</v>
      </c>
      <c r="AS333" s="41">
        <f>100*(AR333/AR332-1)</f>
        <v>0</v>
      </c>
      <c r="AT333" s="3"/>
      <c r="AU333" s="3"/>
      <c r="AV333" s="44">
        <f t="shared" si="91"/>
        <v>5.2372022463768113</v>
      </c>
    </row>
    <row r="334" spans="1:48" x14ac:dyDescent="0.4">
      <c r="A334" s="40">
        <v>1582</v>
      </c>
      <c r="B334" s="47">
        <v>0.34375</v>
      </c>
      <c r="C334" s="41">
        <f t="shared" si="87"/>
        <v>0</v>
      </c>
      <c r="D334" s="63">
        <v>0.31724999999999998</v>
      </c>
      <c r="E334" s="41">
        <f t="shared" si="74"/>
        <v>0</v>
      </c>
      <c r="F334" s="62">
        <v>0.47945833333333332</v>
      </c>
      <c r="G334" s="41">
        <f t="shared" si="92"/>
        <v>0</v>
      </c>
      <c r="H334" s="56">
        <v>12.386850241545895</v>
      </c>
      <c r="I334" s="41">
        <f t="shared" si="89"/>
        <v>0</v>
      </c>
      <c r="J334" s="5">
        <v>0.375</v>
      </c>
      <c r="K334" s="41">
        <f t="shared" si="82"/>
        <v>0.53619302949061698</v>
      </c>
      <c r="L334" s="5">
        <v>9.2999999999999999E-2</v>
      </c>
      <c r="M334" s="41">
        <f t="shared" si="81"/>
        <v>0</v>
      </c>
      <c r="N334" s="46">
        <v>9.2791666666666661E-2</v>
      </c>
      <c r="O334" s="41">
        <f t="shared" si="75"/>
        <v>0</v>
      </c>
      <c r="P334" s="49">
        <f t="shared" si="76"/>
        <v>0.18693055555555552</v>
      </c>
      <c r="Q334" s="49">
        <f t="shared" si="78"/>
        <v>0.17873100983020565</v>
      </c>
      <c r="R334" s="5">
        <v>4.5</v>
      </c>
      <c r="S334" s="41">
        <f t="shared" si="73"/>
        <v>0</v>
      </c>
      <c r="T334" s="48"/>
      <c r="U334" s="48"/>
      <c r="V334" s="40">
        <v>12.69</v>
      </c>
      <c r="W334" s="41">
        <f t="shared" si="90"/>
        <v>0</v>
      </c>
      <c r="X334" s="49">
        <f t="shared" si="84"/>
        <v>12.69</v>
      </c>
      <c r="Y334" s="49">
        <f t="shared" si="86"/>
        <v>0</v>
      </c>
      <c r="Z334" s="40"/>
      <c r="AA334" s="40"/>
      <c r="AB334" s="54">
        <v>20.74</v>
      </c>
      <c r="AC334" s="40"/>
      <c r="AD334" s="40"/>
      <c r="AE334" s="40"/>
      <c r="AF334" s="40"/>
      <c r="AG334" s="40"/>
      <c r="AH334" s="40"/>
      <c r="AI334" s="40"/>
      <c r="AJ334" s="40">
        <v>9.4E-2</v>
      </c>
      <c r="AK334" s="41">
        <f t="shared" si="88"/>
        <v>0</v>
      </c>
      <c r="AL334" s="42">
        <v>0.1389</v>
      </c>
      <c r="AM334" s="41">
        <f t="shared" si="79"/>
        <v>0</v>
      </c>
      <c r="AN334" s="49">
        <f t="shared" si="77"/>
        <v>0.11645</v>
      </c>
      <c r="AO334" s="49">
        <f t="shared" si="80"/>
        <v>0</v>
      </c>
      <c r="AP334" s="40"/>
      <c r="AQ334" s="40"/>
      <c r="AR334" s="5"/>
      <c r="AS334" s="41" t="s">
        <v>32</v>
      </c>
      <c r="AT334" s="3"/>
      <c r="AU334" s="3"/>
      <c r="AV334" s="44">
        <f t="shared" si="91"/>
        <v>5.7511876811594203</v>
      </c>
    </row>
    <row r="335" spans="1:48" x14ac:dyDescent="0.4">
      <c r="A335" s="40">
        <v>1583</v>
      </c>
      <c r="B335" s="47">
        <v>0.34375</v>
      </c>
      <c r="C335" s="41">
        <f t="shared" si="87"/>
        <v>0</v>
      </c>
      <c r="D335" s="63">
        <v>0.31724999999999998</v>
      </c>
      <c r="E335" s="41">
        <f t="shared" si="74"/>
        <v>0</v>
      </c>
      <c r="F335" s="62">
        <v>0.47945833333333332</v>
      </c>
      <c r="G335" s="41">
        <f t="shared" si="92"/>
        <v>0</v>
      </c>
      <c r="H335" s="56">
        <v>12.386850241545895</v>
      </c>
      <c r="I335" s="41">
        <f t="shared" si="89"/>
        <v>0</v>
      </c>
      <c r="J335" s="5">
        <v>0.32600000000000001</v>
      </c>
      <c r="K335" s="41">
        <f t="shared" ref="K335:K366" si="93">100*(J335/J334-1)</f>
        <v>-13.066666666666659</v>
      </c>
      <c r="L335" s="5">
        <v>9.2999999999999999E-2</v>
      </c>
      <c r="M335" s="41">
        <f t="shared" si="81"/>
        <v>0</v>
      </c>
      <c r="N335" s="46">
        <v>9.2791666666666661E-2</v>
      </c>
      <c r="O335" s="41">
        <f t="shared" si="75"/>
        <v>0</v>
      </c>
      <c r="P335" s="49">
        <f t="shared" si="76"/>
        <v>0.17059722222222221</v>
      </c>
      <c r="Q335" s="49">
        <f t="shared" si="78"/>
        <v>-4.3555555555555534</v>
      </c>
      <c r="R335" s="5">
        <v>4.5</v>
      </c>
      <c r="S335" s="41">
        <f t="shared" si="73"/>
        <v>0</v>
      </c>
      <c r="T335" s="48"/>
      <c r="U335" s="48"/>
      <c r="V335" s="40">
        <v>12.24</v>
      </c>
      <c r="W335" s="41">
        <f t="shared" si="90"/>
        <v>-3.5460992907801359</v>
      </c>
      <c r="X335" s="49">
        <f t="shared" si="84"/>
        <v>12.24</v>
      </c>
      <c r="Y335" s="49">
        <f t="shared" si="86"/>
        <v>-3.5460992907801359</v>
      </c>
      <c r="Z335" s="40"/>
      <c r="AA335" s="40"/>
      <c r="AB335" s="54">
        <v>20.74</v>
      </c>
      <c r="AC335" s="40"/>
      <c r="AD335" s="40"/>
      <c r="AE335" s="40"/>
      <c r="AF335" s="40"/>
      <c r="AG335" s="40"/>
      <c r="AH335" s="40"/>
      <c r="AI335" s="40"/>
      <c r="AJ335" s="40">
        <v>9.4E-2</v>
      </c>
      <c r="AK335" s="41">
        <f t="shared" si="88"/>
        <v>0</v>
      </c>
      <c r="AL335" s="42">
        <v>0.1389</v>
      </c>
      <c r="AM335" s="41">
        <f t="shared" si="79"/>
        <v>0</v>
      </c>
      <c r="AN335" s="49">
        <f t="shared" si="77"/>
        <v>0.11645</v>
      </c>
      <c r="AO335" s="49">
        <f t="shared" si="80"/>
        <v>0</v>
      </c>
      <c r="AP335" s="40"/>
      <c r="AQ335" s="40"/>
      <c r="AR335" s="5"/>
      <c r="AS335" s="41" t="s">
        <v>32</v>
      </c>
      <c r="AT335" s="3"/>
      <c r="AU335" s="3"/>
      <c r="AV335" s="44">
        <f t="shared" si="91"/>
        <v>5.6993728663446053</v>
      </c>
    </row>
    <row r="336" spans="1:48" x14ac:dyDescent="0.4">
      <c r="A336" s="40">
        <v>1584</v>
      </c>
      <c r="B336" s="47">
        <v>0.34375</v>
      </c>
      <c r="C336" s="41">
        <f t="shared" si="87"/>
        <v>0</v>
      </c>
      <c r="D336" s="61">
        <v>0.31724999999999998</v>
      </c>
      <c r="E336" s="41">
        <f t="shared" si="74"/>
        <v>0</v>
      </c>
      <c r="F336" s="60">
        <v>0.47945833333333332</v>
      </c>
      <c r="G336" s="41">
        <f t="shared" si="92"/>
        <v>0</v>
      </c>
      <c r="H336" s="56">
        <v>12.386850241545895</v>
      </c>
      <c r="I336" s="41">
        <f t="shared" si="89"/>
        <v>0</v>
      </c>
      <c r="J336" s="5">
        <v>0.32400000000000001</v>
      </c>
      <c r="K336" s="41">
        <f t="shared" si="93"/>
        <v>-0.61349693251533388</v>
      </c>
      <c r="L336" s="5">
        <v>9.2999999999999999E-2</v>
      </c>
      <c r="M336" s="41">
        <f t="shared" si="81"/>
        <v>0</v>
      </c>
      <c r="N336" s="46">
        <v>9.2791666666666661E-2</v>
      </c>
      <c r="O336" s="41">
        <f t="shared" si="75"/>
        <v>0</v>
      </c>
      <c r="P336" s="49">
        <f t="shared" si="76"/>
        <v>0.16993055555555556</v>
      </c>
      <c r="Q336" s="49">
        <f t="shared" si="78"/>
        <v>-0.20449897750511128</v>
      </c>
      <c r="R336" s="5">
        <v>4.5</v>
      </c>
      <c r="S336" s="41">
        <f t="shared" si="73"/>
        <v>0</v>
      </c>
      <c r="T336" s="48"/>
      <c r="U336" s="48"/>
      <c r="V336" s="40">
        <v>12.24</v>
      </c>
      <c r="W336" s="41">
        <f t="shared" si="90"/>
        <v>0</v>
      </c>
      <c r="X336" s="49">
        <f t="shared" si="84"/>
        <v>12.24</v>
      </c>
      <c r="Y336" s="49">
        <f t="shared" si="86"/>
        <v>0</v>
      </c>
      <c r="Z336" s="40"/>
      <c r="AA336" s="40"/>
      <c r="AB336" s="54">
        <v>20.74</v>
      </c>
      <c r="AC336" s="40"/>
      <c r="AD336" s="40"/>
      <c r="AE336" s="40"/>
      <c r="AF336" s="40"/>
      <c r="AG336" s="40"/>
      <c r="AH336" s="40"/>
      <c r="AI336" s="40"/>
      <c r="AJ336" s="40">
        <v>9.4E-2</v>
      </c>
      <c r="AK336" s="41">
        <f t="shared" si="88"/>
        <v>0</v>
      </c>
      <c r="AL336" s="42">
        <v>0.1389</v>
      </c>
      <c r="AM336" s="41">
        <f t="shared" si="79"/>
        <v>0</v>
      </c>
      <c r="AN336" s="49">
        <f t="shared" si="77"/>
        <v>0.11645</v>
      </c>
      <c r="AO336" s="49">
        <f t="shared" si="80"/>
        <v>0</v>
      </c>
      <c r="AP336" s="40"/>
      <c r="AQ336" s="40"/>
      <c r="AR336" s="5"/>
      <c r="AS336" s="41" t="s">
        <v>24</v>
      </c>
      <c r="AT336" s="3"/>
      <c r="AU336" s="3"/>
      <c r="AV336" s="44">
        <f t="shared" si="91"/>
        <v>5.6992987922705316</v>
      </c>
    </row>
    <row r="337" spans="1:48" x14ac:dyDescent="0.4">
      <c r="A337" s="40">
        <v>1585</v>
      </c>
      <c r="B337" s="47">
        <v>0.34375</v>
      </c>
      <c r="C337" s="41">
        <f t="shared" si="87"/>
        <v>0</v>
      </c>
      <c r="D337" s="61">
        <v>0.31724999999999998</v>
      </c>
      <c r="E337" s="41">
        <f t="shared" si="74"/>
        <v>0</v>
      </c>
      <c r="F337" s="60">
        <v>0.47945833333333332</v>
      </c>
      <c r="G337" s="41">
        <f t="shared" si="92"/>
        <v>0</v>
      </c>
      <c r="H337" s="56">
        <v>12.386850241545895</v>
      </c>
      <c r="I337" s="41">
        <f t="shared" si="89"/>
        <v>0</v>
      </c>
      <c r="J337" s="5">
        <v>0.32200000000000001</v>
      </c>
      <c r="K337" s="41">
        <f t="shared" si="93"/>
        <v>-0.61728395061728669</v>
      </c>
      <c r="L337" s="5">
        <v>9.2999999999999999E-2</v>
      </c>
      <c r="M337" s="41">
        <f t="shared" si="81"/>
        <v>0</v>
      </c>
      <c r="N337" s="46">
        <v>9.2791666666666661E-2</v>
      </c>
      <c r="O337" s="41">
        <f t="shared" si="75"/>
        <v>0</v>
      </c>
      <c r="P337" s="49">
        <f t="shared" si="76"/>
        <v>0.16926388888888888</v>
      </c>
      <c r="Q337" s="49">
        <f t="shared" si="78"/>
        <v>-0.20576131687242891</v>
      </c>
      <c r="R337" s="5">
        <v>4.5</v>
      </c>
      <c r="S337" s="41">
        <f t="shared" si="73"/>
        <v>0</v>
      </c>
      <c r="T337" s="48"/>
      <c r="U337" s="48"/>
      <c r="V337" s="40">
        <v>12.24</v>
      </c>
      <c r="W337" s="41">
        <f t="shared" si="90"/>
        <v>0</v>
      </c>
      <c r="X337" s="49">
        <f t="shared" si="84"/>
        <v>12.24</v>
      </c>
      <c r="Y337" s="49">
        <f t="shared" si="86"/>
        <v>0</v>
      </c>
      <c r="Z337" s="40"/>
      <c r="AA337" s="40"/>
      <c r="AB337" s="54">
        <v>20.74</v>
      </c>
      <c r="AC337" s="40"/>
      <c r="AD337" s="40"/>
      <c r="AE337" s="40"/>
      <c r="AF337" s="40"/>
      <c r="AG337" s="40"/>
      <c r="AH337" s="40"/>
      <c r="AI337" s="40"/>
      <c r="AJ337" s="40">
        <v>9.4E-2</v>
      </c>
      <c r="AK337" s="41">
        <f t="shared" si="88"/>
        <v>0</v>
      </c>
      <c r="AL337" s="42">
        <v>0.1389</v>
      </c>
      <c r="AM337" s="41">
        <f t="shared" si="79"/>
        <v>0</v>
      </c>
      <c r="AN337" s="49">
        <f t="shared" si="77"/>
        <v>0.11645</v>
      </c>
      <c r="AO337" s="49">
        <f t="shared" si="80"/>
        <v>0</v>
      </c>
      <c r="AP337" s="40"/>
      <c r="AQ337" s="40"/>
      <c r="AR337" s="59">
        <v>0.61</v>
      </c>
      <c r="AS337" s="41" t="s">
        <v>32</v>
      </c>
      <c r="AT337" s="3"/>
      <c r="AU337" s="3"/>
      <c r="AV337" s="44">
        <f t="shared" si="91"/>
        <v>5.1903022463768114</v>
      </c>
    </row>
    <row r="338" spans="1:48" x14ac:dyDescent="0.4">
      <c r="A338" s="40">
        <v>1586</v>
      </c>
      <c r="B338" s="47">
        <v>0.34375</v>
      </c>
      <c r="C338" s="41">
        <f t="shared" si="87"/>
        <v>0</v>
      </c>
      <c r="D338" s="52">
        <v>0.31724999999999998</v>
      </c>
      <c r="E338" s="41">
        <f t="shared" si="74"/>
        <v>0</v>
      </c>
      <c r="F338" s="38">
        <v>0.47945833333333332</v>
      </c>
      <c r="G338" s="41">
        <f t="shared" si="92"/>
        <v>0</v>
      </c>
      <c r="H338" s="56">
        <v>12.386850241545895</v>
      </c>
      <c r="I338" s="41">
        <f t="shared" si="89"/>
        <v>0</v>
      </c>
      <c r="J338" s="5">
        <v>0.31900000000000001</v>
      </c>
      <c r="K338" s="41">
        <f t="shared" si="93"/>
        <v>-0.93167701863353658</v>
      </c>
      <c r="L338" s="5">
        <v>9.2999999999999999E-2</v>
      </c>
      <c r="M338" s="41">
        <f t="shared" si="81"/>
        <v>0</v>
      </c>
      <c r="N338" s="46">
        <v>9.2791666666666661E-2</v>
      </c>
      <c r="O338" s="41">
        <f t="shared" si="75"/>
        <v>0</v>
      </c>
      <c r="P338" s="49">
        <f t="shared" si="76"/>
        <v>0.16826388888888891</v>
      </c>
      <c r="Q338" s="49">
        <f t="shared" si="78"/>
        <v>-0.31055900621117888</v>
      </c>
      <c r="R338" s="5">
        <v>4.5</v>
      </c>
      <c r="S338" s="41">
        <f t="shared" si="73"/>
        <v>0</v>
      </c>
      <c r="T338" s="48"/>
      <c r="U338" s="48"/>
      <c r="V338" s="40">
        <v>11.42</v>
      </c>
      <c r="W338" s="41">
        <f t="shared" si="90"/>
        <v>-6.6993464052287566</v>
      </c>
      <c r="X338" s="49">
        <f t="shared" si="84"/>
        <v>11.42</v>
      </c>
      <c r="Y338" s="49">
        <f t="shared" si="86"/>
        <v>-6.6993464052287566</v>
      </c>
      <c r="Z338" s="40"/>
      <c r="AA338" s="40"/>
      <c r="AB338" s="54">
        <v>20.74</v>
      </c>
      <c r="AC338" s="40"/>
      <c r="AD338" s="40"/>
      <c r="AE338" s="40"/>
      <c r="AF338" s="40"/>
      <c r="AG338" s="40"/>
      <c r="AH338" s="40"/>
      <c r="AI338" s="40"/>
      <c r="AJ338" s="40">
        <v>9.4E-2</v>
      </c>
      <c r="AK338" s="41">
        <f t="shared" si="88"/>
        <v>0</v>
      </c>
      <c r="AL338" s="42">
        <v>0.1389</v>
      </c>
      <c r="AM338" s="41">
        <f t="shared" si="79"/>
        <v>0</v>
      </c>
      <c r="AN338" s="49">
        <f t="shared" si="77"/>
        <v>0.11645</v>
      </c>
      <c r="AO338" s="49">
        <f t="shared" si="80"/>
        <v>0</v>
      </c>
      <c r="AP338" s="40"/>
      <c r="AQ338" s="40"/>
      <c r="AR338" s="59">
        <v>0.34200000000000003</v>
      </c>
      <c r="AS338" s="41">
        <f t="shared" ref="AS338:AS374" si="94">100*(AR338/AR337-1)</f>
        <v>-43.934426229508198</v>
      </c>
      <c r="AT338" s="3"/>
      <c r="AU338" s="3"/>
      <c r="AV338" s="44">
        <f t="shared" si="91"/>
        <v>5.0814022463768111</v>
      </c>
    </row>
    <row r="339" spans="1:48" x14ac:dyDescent="0.4">
      <c r="A339" s="40">
        <v>1587</v>
      </c>
      <c r="B339" s="47">
        <v>0.34375</v>
      </c>
      <c r="C339" s="41">
        <f t="shared" si="87"/>
        <v>0</v>
      </c>
      <c r="D339" s="52">
        <v>0.28549999999999998</v>
      </c>
      <c r="E339" s="41">
        <f t="shared" si="74"/>
        <v>-10.007880220646182</v>
      </c>
      <c r="F339" s="38">
        <v>0.47945833333333332</v>
      </c>
      <c r="G339" s="41">
        <f t="shared" si="92"/>
        <v>0</v>
      </c>
      <c r="H339" s="56">
        <v>12.386850241545895</v>
      </c>
      <c r="I339" s="41">
        <f t="shared" si="89"/>
        <v>0</v>
      </c>
      <c r="J339" s="5">
        <v>0.317</v>
      </c>
      <c r="K339" s="41">
        <f t="shared" si="93"/>
        <v>-0.62695924764890609</v>
      </c>
      <c r="L339" s="5">
        <v>9.2999999999999999E-2</v>
      </c>
      <c r="M339" s="41">
        <f t="shared" si="81"/>
        <v>0</v>
      </c>
      <c r="N339" s="46">
        <v>9.2791666666666661E-2</v>
      </c>
      <c r="O339" s="41">
        <f t="shared" si="75"/>
        <v>0</v>
      </c>
      <c r="P339" s="49">
        <f t="shared" si="76"/>
        <v>0.16759722222222226</v>
      </c>
      <c r="Q339" s="49">
        <f t="shared" si="78"/>
        <v>-0.20898641588296871</v>
      </c>
      <c r="R339" s="5">
        <v>4.5</v>
      </c>
      <c r="S339" s="41">
        <f t="shared" si="73"/>
        <v>0</v>
      </c>
      <c r="T339" s="48"/>
      <c r="U339" s="48"/>
      <c r="V339" s="40">
        <v>11.42</v>
      </c>
      <c r="W339" s="41">
        <f t="shared" si="90"/>
        <v>0</v>
      </c>
      <c r="X339" s="49">
        <f t="shared" si="84"/>
        <v>11.42</v>
      </c>
      <c r="Y339" s="49">
        <f t="shared" si="86"/>
        <v>0</v>
      </c>
      <c r="Z339" s="40"/>
      <c r="AA339" s="40"/>
      <c r="AB339" s="54">
        <v>20.74</v>
      </c>
      <c r="AC339" s="40"/>
      <c r="AD339" s="40"/>
      <c r="AE339" s="40"/>
      <c r="AF339" s="40"/>
      <c r="AG339" s="40"/>
      <c r="AH339" s="40"/>
      <c r="AI339" s="40"/>
      <c r="AJ339" s="40">
        <v>9.4E-2</v>
      </c>
      <c r="AK339" s="41">
        <f t="shared" si="88"/>
        <v>0</v>
      </c>
      <c r="AL339" s="42">
        <v>0.1389</v>
      </c>
      <c r="AM339" s="41">
        <f t="shared" si="79"/>
        <v>0</v>
      </c>
      <c r="AN339" s="49">
        <f t="shared" si="77"/>
        <v>0.11645</v>
      </c>
      <c r="AO339" s="49">
        <f t="shared" si="80"/>
        <v>0</v>
      </c>
      <c r="AP339" s="40"/>
      <c r="AQ339" s="40"/>
      <c r="AR339" s="58">
        <v>0.34200000000000003</v>
      </c>
      <c r="AS339" s="41">
        <f t="shared" si="94"/>
        <v>0</v>
      </c>
      <c r="AT339" s="3"/>
      <c r="AU339" s="3"/>
      <c r="AV339" s="44">
        <f t="shared" si="91"/>
        <v>5.0781605797101452</v>
      </c>
    </row>
    <row r="340" spans="1:48" x14ac:dyDescent="0.4">
      <c r="A340" s="40">
        <v>1588</v>
      </c>
      <c r="B340" s="47">
        <v>0.34375</v>
      </c>
      <c r="C340" s="41">
        <f t="shared" si="87"/>
        <v>0</v>
      </c>
      <c r="D340" s="52">
        <v>0.28549999999999998</v>
      </c>
      <c r="E340" s="41">
        <f t="shared" si="74"/>
        <v>0</v>
      </c>
      <c r="F340" s="38">
        <v>0.47945833333333332</v>
      </c>
      <c r="G340" s="41">
        <f t="shared" si="92"/>
        <v>0</v>
      </c>
      <c r="H340" s="56">
        <v>12.386850241545895</v>
      </c>
      <c r="I340" s="41">
        <f t="shared" si="89"/>
        <v>0</v>
      </c>
      <c r="J340" s="5">
        <v>0.315</v>
      </c>
      <c r="K340" s="41">
        <f t="shared" si="93"/>
        <v>-0.63091482649841879</v>
      </c>
      <c r="L340" s="5">
        <v>9.2999999999999999E-2</v>
      </c>
      <c r="M340" s="41">
        <f t="shared" si="81"/>
        <v>0</v>
      </c>
      <c r="N340" s="46">
        <v>9.2791666666666661E-2</v>
      </c>
      <c r="O340" s="41">
        <f t="shared" si="75"/>
        <v>0</v>
      </c>
      <c r="P340" s="49">
        <f t="shared" si="76"/>
        <v>0.16693055555555558</v>
      </c>
      <c r="Q340" s="49">
        <f t="shared" si="78"/>
        <v>-0.2103049421661396</v>
      </c>
      <c r="R340" s="5">
        <v>4.5</v>
      </c>
      <c r="S340" s="41">
        <f t="shared" si="73"/>
        <v>0</v>
      </c>
      <c r="T340" s="48"/>
      <c r="U340" s="48"/>
      <c r="V340" s="40">
        <v>11.42</v>
      </c>
      <c r="W340" s="41">
        <f t="shared" si="90"/>
        <v>0</v>
      </c>
      <c r="X340" s="49">
        <f t="shared" si="84"/>
        <v>11.42</v>
      </c>
      <c r="Y340" s="49">
        <f t="shared" si="86"/>
        <v>0</v>
      </c>
      <c r="Z340" s="40"/>
      <c r="AA340" s="40"/>
      <c r="AB340" s="54">
        <v>20.74</v>
      </c>
      <c r="AC340" s="40"/>
      <c r="AD340" s="40"/>
      <c r="AE340" s="40"/>
      <c r="AF340" s="40"/>
      <c r="AG340" s="40"/>
      <c r="AH340" s="40"/>
      <c r="AI340" s="40"/>
      <c r="AJ340" s="40">
        <v>9.4E-2</v>
      </c>
      <c r="AK340" s="41">
        <f t="shared" si="88"/>
        <v>0</v>
      </c>
      <c r="AL340" s="42">
        <v>0.1389</v>
      </c>
      <c r="AM340" s="41">
        <f t="shared" si="79"/>
        <v>0</v>
      </c>
      <c r="AN340" s="49">
        <f t="shared" si="77"/>
        <v>0.11645</v>
      </c>
      <c r="AO340" s="49">
        <f t="shared" si="80"/>
        <v>0</v>
      </c>
      <c r="AP340" s="40"/>
      <c r="AQ340" s="40"/>
      <c r="AR340" s="58">
        <v>0.34200000000000003</v>
      </c>
      <c r="AS340" s="41">
        <f t="shared" si="94"/>
        <v>0</v>
      </c>
      <c r="AT340" s="3"/>
      <c r="AU340" s="3"/>
      <c r="AV340" s="44">
        <f t="shared" si="91"/>
        <v>5.078093913043479</v>
      </c>
    </row>
    <row r="341" spans="1:48" x14ac:dyDescent="0.4">
      <c r="A341" s="40">
        <v>1589</v>
      </c>
      <c r="B341" s="47">
        <v>0.34375</v>
      </c>
      <c r="C341" s="41">
        <f t="shared" si="87"/>
        <v>0</v>
      </c>
      <c r="D341" s="52">
        <v>0.28549999999999998</v>
      </c>
      <c r="E341" s="41">
        <f t="shared" si="74"/>
        <v>0</v>
      </c>
      <c r="F341" s="38">
        <v>0.47945833333333332</v>
      </c>
      <c r="G341" s="41">
        <f t="shared" si="92"/>
        <v>0</v>
      </c>
      <c r="H341" s="56">
        <v>12.386850241545895</v>
      </c>
      <c r="I341" s="41">
        <f t="shared" si="89"/>
        <v>0</v>
      </c>
      <c r="J341" s="5">
        <v>0.313</v>
      </c>
      <c r="K341" s="41">
        <f t="shared" si="93"/>
        <v>-0.63492063492063266</v>
      </c>
      <c r="L341" s="5">
        <v>9.2999999999999999E-2</v>
      </c>
      <c r="M341" s="41">
        <f t="shared" si="81"/>
        <v>0</v>
      </c>
      <c r="N341" s="46">
        <v>9.2791666666666661E-2</v>
      </c>
      <c r="O341" s="41">
        <f t="shared" si="75"/>
        <v>0</v>
      </c>
      <c r="P341" s="49">
        <f t="shared" si="76"/>
        <v>0.16626388888888891</v>
      </c>
      <c r="Q341" s="49">
        <f t="shared" si="78"/>
        <v>-0.21164021164021088</v>
      </c>
      <c r="R341" s="5">
        <v>4.5</v>
      </c>
      <c r="S341" s="41">
        <f t="shared" si="73"/>
        <v>0</v>
      </c>
      <c r="T341" s="48"/>
      <c r="U341" s="48"/>
      <c r="V341" s="40">
        <v>11.42</v>
      </c>
      <c r="W341" s="41">
        <f t="shared" si="90"/>
        <v>0</v>
      </c>
      <c r="X341" s="49">
        <f t="shared" si="84"/>
        <v>11.42</v>
      </c>
      <c r="Y341" s="49">
        <f t="shared" si="86"/>
        <v>0</v>
      </c>
      <c r="Z341" s="40"/>
      <c r="AA341" s="40"/>
      <c r="AB341" s="54">
        <v>20.74</v>
      </c>
      <c r="AC341" s="40"/>
      <c r="AD341" s="40"/>
      <c r="AE341" s="40"/>
      <c r="AF341" s="40"/>
      <c r="AG341" s="40"/>
      <c r="AH341" s="40"/>
      <c r="AI341" s="40"/>
      <c r="AJ341" s="40">
        <v>9.4E-2</v>
      </c>
      <c r="AK341" s="41">
        <f t="shared" si="88"/>
        <v>0</v>
      </c>
      <c r="AL341" s="42">
        <v>0.1389</v>
      </c>
      <c r="AM341" s="41">
        <f t="shared" si="79"/>
        <v>0</v>
      </c>
      <c r="AN341" s="49">
        <f t="shared" si="77"/>
        <v>0.11645</v>
      </c>
      <c r="AO341" s="49">
        <f t="shared" si="80"/>
        <v>0</v>
      </c>
      <c r="AP341" s="40"/>
      <c r="AQ341" s="40"/>
      <c r="AR341" s="58">
        <v>0.34</v>
      </c>
      <c r="AS341" s="41">
        <f t="shared" si="94"/>
        <v>-0.58479532163743242</v>
      </c>
      <c r="AT341" s="3"/>
      <c r="AU341" s="3"/>
      <c r="AV341" s="44">
        <f t="shared" si="91"/>
        <v>5.0778272463768115</v>
      </c>
    </row>
    <row r="342" spans="1:48" x14ac:dyDescent="0.4">
      <c r="A342" s="40">
        <v>1590</v>
      </c>
      <c r="B342" s="47">
        <v>0.34375</v>
      </c>
      <c r="C342" s="41">
        <f t="shared" si="87"/>
        <v>0</v>
      </c>
      <c r="D342" s="52">
        <v>0.28549999999999998</v>
      </c>
      <c r="E342" s="41">
        <f t="shared" si="74"/>
        <v>0</v>
      </c>
      <c r="F342" s="38">
        <v>0.47945833333333332</v>
      </c>
      <c r="G342" s="41">
        <f t="shared" si="92"/>
        <v>0</v>
      </c>
      <c r="H342" s="56">
        <v>12.386850241545895</v>
      </c>
      <c r="I342" s="41">
        <f t="shared" si="89"/>
        <v>0</v>
      </c>
      <c r="J342" s="5">
        <v>0.31</v>
      </c>
      <c r="K342" s="41">
        <f t="shared" si="93"/>
        <v>-0.95846645367412275</v>
      </c>
      <c r="L342" s="5">
        <v>9.2999999999999999E-2</v>
      </c>
      <c r="M342" s="41">
        <f t="shared" si="81"/>
        <v>0</v>
      </c>
      <c r="N342" s="46">
        <v>9.2791666666666661E-2</v>
      </c>
      <c r="O342" s="41">
        <f t="shared" si="75"/>
        <v>0</v>
      </c>
      <c r="P342" s="49">
        <f t="shared" si="76"/>
        <v>0.1652638888888889</v>
      </c>
      <c r="Q342" s="49">
        <f t="shared" si="78"/>
        <v>-0.31948881789137423</v>
      </c>
      <c r="R342" s="5">
        <v>4.5</v>
      </c>
      <c r="S342" s="41">
        <f t="shared" si="73"/>
        <v>0</v>
      </c>
      <c r="T342" s="48"/>
      <c r="U342" s="48"/>
      <c r="V342" s="40">
        <v>11.42</v>
      </c>
      <c r="W342" s="41">
        <f t="shared" si="90"/>
        <v>0</v>
      </c>
      <c r="X342" s="49">
        <f t="shared" si="84"/>
        <v>11.42</v>
      </c>
      <c r="Y342" s="49">
        <f t="shared" si="86"/>
        <v>0</v>
      </c>
      <c r="Z342" s="40"/>
      <c r="AA342" s="40"/>
      <c r="AB342" s="54">
        <v>20.74</v>
      </c>
      <c r="AC342" s="40"/>
      <c r="AD342" s="40"/>
      <c r="AE342" s="40"/>
      <c r="AF342" s="40"/>
      <c r="AG342" s="40"/>
      <c r="AH342" s="40"/>
      <c r="AI342" s="40"/>
      <c r="AJ342" s="40">
        <v>9.4E-2</v>
      </c>
      <c r="AK342" s="41">
        <f t="shared" si="88"/>
        <v>0</v>
      </c>
      <c r="AL342" s="42">
        <v>0.1389</v>
      </c>
      <c r="AM342" s="41">
        <f t="shared" si="79"/>
        <v>0</v>
      </c>
      <c r="AN342" s="49">
        <f t="shared" si="77"/>
        <v>0.11645</v>
      </c>
      <c r="AO342" s="49">
        <f t="shared" si="80"/>
        <v>0</v>
      </c>
      <c r="AP342" s="40"/>
      <c r="AQ342" s="40"/>
      <c r="AR342" s="58">
        <v>0.34</v>
      </c>
      <c r="AS342" s="41">
        <f t="shared" si="94"/>
        <v>0</v>
      </c>
      <c r="AT342" s="3"/>
      <c r="AU342" s="3"/>
      <c r="AV342" s="44">
        <f t="shared" si="91"/>
        <v>5.0777272463768126</v>
      </c>
    </row>
    <row r="343" spans="1:48" x14ac:dyDescent="0.4">
      <c r="A343" s="40">
        <v>1591</v>
      </c>
      <c r="B343" s="47">
        <v>0.34375</v>
      </c>
      <c r="C343" s="41">
        <f t="shared" si="87"/>
        <v>0</v>
      </c>
      <c r="D343" s="52">
        <v>0.28549999999999998</v>
      </c>
      <c r="E343" s="41">
        <f t="shared" si="74"/>
        <v>0</v>
      </c>
      <c r="F343" s="38">
        <v>0.47945833333333332</v>
      </c>
      <c r="G343" s="41">
        <f t="shared" si="92"/>
        <v>0</v>
      </c>
      <c r="H343" s="56">
        <v>12.386850241545895</v>
      </c>
      <c r="I343" s="41">
        <f t="shared" si="89"/>
        <v>0</v>
      </c>
      <c r="J343" s="5">
        <v>0.308</v>
      </c>
      <c r="K343" s="41">
        <f t="shared" si="93"/>
        <v>-0.64516129032258229</v>
      </c>
      <c r="L343" s="5">
        <v>9.2999999999999999E-2</v>
      </c>
      <c r="M343" s="41">
        <f t="shared" si="81"/>
        <v>0</v>
      </c>
      <c r="N343" s="46">
        <v>9.2791666666666661E-2</v>
      </c>
      <c r="O343" s="41">
        <f t="shared" si="75"/>
        <v>0</v>
      </c>
      <c r="P343" s="49">
        <f t="shared" si="76"/>
        <v>0.16459722222222223</v>
      </c>
      <c r="Q343" s="49">
        <f t="shared" si="78"/>
        <v>-0.21505376344086077</v>
      </c>
      <c r="R343" s="5">
        <v>4.5</v>
      </c>
      <c r="S343" s="41">
        <f t="shared" si="73"/>
        <v>0</v>
      </c>
      <c r="T343" s="48"/>
      <c r="U343" s="48"/>
      <c r="V343" s="40">
        <v>11.42</v>
      </c>
      <c r="W343" s="41">
        <f t="shared" si="90"/>
        <v>0</v>
      </c>
      <c r="X343" s="49">
        <f t="shared" si="84"/>
        <v>11.42</v>
      </c>
      <c r="Y343" s="49">
        <f t="shared" si="86"/>
        <v>0</v>
      </c>
      <c r="Z343" s="40"/>
      <c r="AA343" s="40"/>
      <c r="AB343" s="54">
        <v>20.74</v>
      </c>
      <c r="AC343" s="40"/>
      <c r="AD343" s="40"/>
      <c r="AE343" s="40"/>
      <c r="AF343" s="40"/>
      <c r="AG343" s="40"/>
      <c r="AH343" s="40"/>
      <c r="AI343" s="40"/>
      <c r="AJ343" s="40">
        <v>9.4E-2</v>
      </c>
      <c r="AK343" s="41">
        <f t="shared" si="88"/>
        <v>0</v>
      </c>
      <c r="AL343" s="42">
        <v>0.1389</v>
      </c>
      <c r="AM343" s="41">
        <f t="shared" si="79"/>
        <v>0</v>
      </c>
      <c r="AN343" s="49">
        <f t="shared" si="77"/>
        <v>0.11645</v>
      </c>
      <c r="AO343" s="49">
        <f t="shared" si="80"/>
        <v>0</v>
      </c>
      <c r="AP343" s="40"/>
      <c r="AQ343" s="40"/>
      <c r="AR343" s="58">
        <v>0.34</v>
      </c>
      <c r="AS343" s="41">
        <f t="shared" si="94"/>
        <v>0</v>
      </c>
      <c r="AT343" s="3"/>
      <c r="AU343" s="3"/>
      <c r="AV343" s="44">
        <f t="shared" si="91"/>
        <v>5.0776605797101455</v>
      </c>
    </row>
    <row r="344" spans="1:48" x14ac:dyDescent="0.4">
      <c r="A344" s="40">
        <v>1592</v>
      </c>
      <c r="B344" s="47">
        <v>0.34375</v>
      </c>
      <c r="C344" s="41">
        <f t="shared" si="87"/>
        <v>0</v>
      </c>
      <c r="D344" s="52">
        <v>0.28549999999999998</v>
      </c>
      <c r="E344" s="41">
        <f t="shared" si="74"/>
        <v>0</v>
      </c>
      <c r="F344" s="38">
        <v>0.47945833333333332</v>
      </c>
      <c r="G344" s="41">
        <f t="shared" si="92"/>
        <v>0</v>
      </c>
      <c r="H344" s="56">
        <v>12.386850241545895</v>
      </c>
      <c r="I344" s="41">
        <f t="shared" si="89"/>
        <v>0</v>
      </c>
      <c r="J344" s="5">
        <v>0.30599999999999999</v>
      </c>
      <c r="K344" s="41">
        <f t="shared" si="93"/>
        <v>-0.64935064935065512</v>
      </c>
      <c r="L344" s="5">
        <v>9.2999999999999999E-2</v>
      </c>
      <c r="M344" s="41">
        <f t="shared" si="81"/>
        <v>0</v>
      </c>
      <c r="N344" s="46">
        <v>9.2791666666666661E-2</v>
      </c>
      <c r="O344" s="41">
        <f t="shared" si="75"/>
        <v>0</v>
      </c>
      <c r="P344" s="49">
        <f t="shared" si="76"/>
        <v>0.16393055555555555</v>
      </c>
      <c r="Q344" s="49">
        <f t="shared" si="78"/>
        <v>-0.21645021645021836</v>
      </c>
      <c r="R344" s="5">
        <v>4.5</v>
      </c>
      <c r="S344" s="41">
        <f t="shared" si="73"/>
        <v>0</v>
      </c>
      <c r="T344" s="48"/>
      <c r="U344" s="48"/>
      <c r="V344" s="40">
        <v>11.42</v>
      </c>
      <c r="W344" s="41">
        <f t="shared" si="90"/>
        <v>0</v>
      </c>
      <c r="X344" s="49">
        <f t="shared" si="84"/>
        <v>11.42</v>
      </c>
      <c r="Y344" s="49">
        <f t="shared" si="86"/>
        <v>0</v>
      </c>
      <c r="Z344" s="40"/>
      <c r="AA344" s="40"/>
      <c r="AB344" s="54">
        <v>20.74</v>
      </c>
      <c r="AC344" s="40"/>
      <c r="AD344" s="40"/>
      <c r="AE344" s="40"/>
      <c r="AF344" s="40"/>
      <c r="AG344" s="40"/>
      <c r="AH344" s="40"/>
      <c r="AI344" s="40"/>
      <c r="AJ344" s="40">
        <v>9.4E-2</v>
      </c>
      <c r="AK344" s="41">
        <f t="shared" si="88"/>
        <v>0</v>
      </c>
      <c r="AL344" s="42">
        <v>0.1389</v>
      </c>
      <c r="AM344" s="41">
        <f t="shared" si="79"/>
        <v>0</v>
      </c>
      <c r="AN344" s="49">
        <f t="shared" si="77"/>
        <v>0.11645</v>
      </c>
      <c r="AO344" s="49">
        <f t="shared" si="80"/>
        <v>0</v>
      </c>
      <c r="AP344" s="40"/>
      <c r="AQ344" s="40"/>
      <c r="AR344" s="58">
        <v>0.34</v>
      </c>
      <c r="AS344" s="41">
        <f t="shared" si="94"/>
        <v>0</v>
      </c>
      <c r="AT344" s="3"/>
      <c r="AU344" s="3"/>
      <c r="AV344" s="44">
        <f t="shared" si="91"/>
        <v>5.0775939130434793</v>
      </c>
    </row>
    <row r="345" spans="1:48" x14ac:dyDescent="0.4">
      <c r="A345" s="40">
        <v>1593</v>
      </c>
      <c r="B345" s="47">
        <v>0.34375</v>
      </c>
      <c r="C345" s="41">
        <f t="shared" si="87"/>
        <v>0</v>
      </c>
      <c r="D345" s="52">
        <v>0.28549999999999998</v>
      </c>
      <c r="E345" s="41">
        <f t="shared" si="74"/>
        <v>0</v>
      </c>
      <c r="F345" s="38">
        <v>0.47945833333333332</v>
      </c>
      <c r="G345" s="41">
        <f t="shared" si="92"/>
        <v>0</v>
      </c>
      <c r="H345" s="56">
        <v>12.386850241545895</v>
      </c>
      <c r="I345" s="41">
        <f t="shared" si="89"/>
        <v>0</v>
      </c>
      <c r="J345" s="5">
        <v>0.30399999999999999</v>
      </c>
      <c r="K345" s="41">
        <f t="shared" si="93"/>
        <v>-0.65359477124182774</v>
      </c>
      <c r="L345" s="5">
        <v>9.2999999999999999E-2</v>
      </c>
      <c r="M345" s="41">
        <f t="shared" si="81"/>
        <v>0</v>
      </c>
      <c r="N345" s="46">
        <v>8.5458333333333344E-2</v>
      </c>
      <c r="O345" s="41">
        <f t="shared" si="75"/>
        <v>-7.9030085316569192</v>
      </c>
      <c r="P345" s="49">
        <f t="shared" si="76"/>
        <v>0.16081944444444446</v>
      </c>
      <c r="Q345" s="49">
        <f t="shared" si="78"/>
        <v>-2.8522011009662491</v>
      </c>
      <c r="R345" s="5">
        <v>4.5</v>
      </c>
      <c r="S345" s="41">
        <f t="shared" si="73"/>
        <v>0</v>
      </c>
      <c r="T345" s="48"/>
      <c r="U345" s="48"/>
      <c r="V345" s="40">
        <v>11.42</v>
      </c>
      <c r="W345" s="41">
        <f t="shared" si="90"/>
        <v>0</v>
      </c>
      <c r="X345" s="49">
        <f t="shared" si="84"/>
        <v>11.42</v>
      </c>
      <c r="Y345" s="49">
        <f t="shared" si="86"/>
        <v>0</v>
      </c>
      <c r="Z345" s="40"/>
      <c r="AA345" s="40"/>
      <c r="AB345" s="54">
        <v>20.74</v>
      </c>
      <c r="AC345" s="40"/>
      <c r="AD345" s="40"/>
      <c r="AE345" s="40"/>
      <c r="AF345" s="40"/>
      <c r="AG345" s="40"/>
      <c r="AH345" s="40"/>
      <c r="AI345" s="40"/>
      <c r="AJ345" s="40">
        <v>9.4E-2</v>
      </c>
      <c r="AK345" s="41">
        <f t="shared" si="88"/>
        <v>0</v>
      </c>
      <c r="AL345" s="42">
        <v>0.1389</v>
      </c>
      <c r="AM345" s="41">
        <f t="shared" si="79"/>
        <v>0</v>
      </c>
      <c r="AN345" s="49">
        <f t="shared" si="77"/>
        <v>0.11645</v>
      </c>
      <c r="AO345" s="49">
        <f t="shared" si="80"/>
        <v>0</v>
      </c>
      <c r="AP345" s="40"/>
      <c r="AQ345" s="40"/>
      <c r="AR345" s="58">
        <v>0.34</v>
      </c>
      <c r="AS345" s="41">
        <f t="shared" si="94"/>
        <v>0</v>
      </c>
      <c r="AT345" s="3"/>
      <c r="AU345" s="3"/>
      <c r="AV345" s="44">
        <f t="shared" si="91"/>
        <v>5.0772828019323679</v>
      </c>
    </row>
    <row r="346" spans="1:48" x14ac:dyDescent="0.4">
      <c r="A346" s="40">
        <v>1594</v>
      </c>
      <c r="B346" s="47">
        <v>0.34375</v>
      </c>
      <c r="C346" s="41">
        <f t="shared" si="87"/>
        <v>0</v>
      </c>
      <c r="D346" s="52">
        <v>0.28549999999999998</v>
      </c>
      <c r="E346" s="41">
        <f t="shared" si="74"/>
        <v>0</v>
      </c>
      <c r="F346" s="38">
        <v>0.47945833333333332</v>
      </c>
      <c r="G346" s="41">
        <f t="shared" si="92"/>
        <v>0</v>
      </c>
      <c r="H346" s="56">
        <v>12.386850241545895</v>
      </c>
      <c r="I346" s="41">
        <f t="shared" si="89"/>
        <v>0</v>
      </c>
      <c r="J346" s="5">
        <v>0.30099999999999999</v>
      </c>
      <c r="K346" s="41">
        <f t="shared" si="93"/>
        <v>-0.98684210526316374</v>
      </c>
      <c r="L346" s="5">
        <v>9.2999999999999999E-2</v>
      </c>
      <c r="M346" s="41">
        <f t="shared" si="81"/>
        <v>0</v>
      </c>
      <c r="N346" s="46">
        <v>8.5458333333333344E-2</v>
      </c>
      <c r="O346" s="41">
        <f t="shared" si="75"/>
        <v>0</v>
      </c>
      <c r="P346" s="49">
        <f t="shared" si="76"/>
        <v>0.15981944444444446</v>
      </c>
      <c r="Q346" s="49">
        <f t="shared" si="78"/>
        <v>-0.3289473684210546</v>
      </c>
      <c r="R346" s="5">
        <v>4.5</v>
      </c>
      <c r="S346" s="41">
        <f t="shared" si="73"/>
        <v>0</v>
      </c>
      <c r="T346" s="48"/>
      <c r="U346" s="48"/>
      <c r="V346" s="40">
        <v>11.42</v>
      </c>
      <c r="W346" s="41">
        <f t="shared" si="90"/>
        <v>0</v>
      </c>
      <c r="X346" s="49">
        <f t="shared" si="84"/>
        <v>11.42</v>
      </c>
      <c r="Y346" s="49">
        <f t="shared" si="86"/>
        <v>0</v>
      </c>
      <c r="Z346" s="40"/>
      <c r="AA346" s="40"/>
      <c r="AB346" s="54">
        <v>20.74</v>
      </c>
      <c r="AC346" s="40"/>
      <c r="AD346" s="40"/>
      <c r="AE346" s="40"/>
      <c r="AF346" s="40"/>
      <c r="AG346" s="40"/>
      <c r="AH346" s="40"/>
      <c r="AI346" s="40"/>
      <c r="AJ346" s="40">
        <v>9.4E-2</v>
      </c>
      <c r="AK346" s="41">
        <f t="shared" si="88"/>
        <v>0</v>
      </c>
      <c r="AL346" s="42">
        <v>0.1389</v>
      </c>
      <c r="AM346" s="41">
        <f t="shared" si="79"/>
        <v>0</v>
      </c>
      <c r="AN346" s="49">
        <f t="shared" si="77"/>
        <v>0.11645</v>
      </c>
      <c r="AO346" s="49">
        <f t="shared" si="80"/>
        <v>0</v>
      </c>
      <c r="AP346" s="40"/>
      <c r="AQ346" s="40"/>
      <c r="AR346" s="58">
        <v>0.34</v>
      </c>
      <c r="AS346" s="41">
        <f t="shared" si="94"/>
        <v>0</v>
      </c>
      <c r="AT346" s="3"/>
      <c r="AU346" s="3"/>
      <c r="AV346" s="44">
        <f t="shared" si="91"/>
        <v>5.0771828019323682</v>
      </c>
    </row>
    <row r="347" spans="1:48" x14ac:dyDescent="0.4">
      <c r="A347" s="40">
        <v>1595</v>
      </c>
      <c r="B347" s="47">
        <v>0.34375</v>
      </c>
      <c r="C347" s="41">
        <f t="shared" si="87"/>
        <v>0</v>
      </c>
      <c r="D347" s="52">
        <v>0.28549999999999998</v>
      </c>
      <c r="E347" s="41">
        <f t="shared" si="74"/>
        <v>0</v>
      </c>
      <c r="F347" s="38">
        <v>0.47945833333333332</v>
      </c>
      <c r="G347" s="41">
        <f t="shared" si="92"/>
        <v>0</v>
      </c>
      <c r="H347" s="56">
        <v>12.386850241545895</v>
      </c>
      <c r="I347" s="41">
        <f t="shared" si="89"/>
        <v>0</v>
      </c>
      <c r="J347" s="5">
        <v>0.29899999999999999</v>
      </c>
      <c r="K347" s="41">
        <f t="shared" si="93"/>
        <v>-0.66445182724252927</v>
      </c>
      <c r="L347" s="5">
        <v>9.2999999999999999E-2</v>
      </c>
      <c r="M347" s="41">
        <f t="shared" si="81"/>
        <v>0</v>
      </c>
      <c r="N347" s="46">
        <v>8.5458333333333344E-2</v>
      </c>
      <c r="O347" s="41">
        <f t="shared" si="75"/>
        <v>0</v>
      </c>
      <c r="P347" s="49">
        <f t="shared" si="76"/>
        <v>0.15915277777777778</v>
      </c>
      <c r="Q347" s="49">
        <f t="shared" si="78"/>
        <v>-0.22148394241417643</v>
      </c>
      <c r="R347" s="5">
        <v>4.5</v>
      </c>
      <c r="S347" s="41">
        <f t="shared" si="73"/>
        <v>0</v>
      </c>
      <c r="T347" s="48"/>
      <c r="U347" s="48"/>
      <c r="V347" s="40">
        <v>11.42</v>
      </c>
      <c r="W347" s="41">
        <f t="shared" si="90"/>
        <v>0</v>
      </c>
      <c r="X347" s="49">
        <f t="shared" si="84"/>
        <v>11.42</v>
      </c>
      <c r="Y347" s="49">
        <f t="shared" si="86"/>
        <v>0</v>
      </c>
      <c r="Z347" s="40"/>
      <c r="AA347" s="40"/>
      <c r="AB347" s="54">
        <v>20.74</v>
      </c>
      <c r="AC347" s="40"/>
      <c r="AD347" s="40"/>
      <c r="AE347" s="40"/>
      <c r="AF347" s="40"/>
      <c r="AG347" s="40"/>
      <c r="AH347" s="40"/>
      <c r="AI347" s="40"/>
      <c r="AJ347" s="40">
        <v>9.4E-2</v>
      </c>
      <c r="AK347" s="41">
        <f t="shared" si="88"/>
        <v>0</v>
      </c>
      <c r="AL347" s="42">
        <v>0.1389</v>
      </c>
      <c r="AM347" s="41">
        <f t="shared" si="79"/>
        <v>0</v>
      </c>
      <c r="AN347" s="49">
        <f t="shared" si="77"/>
        <v>0.11645</v>
      </c>
      <c r="AO347" s="49">
        <f t="shared" si="80"/>
        <v>0</v>
      </c>
      <c r="AP347" s="40"/>
      <c r="AQ347" s="40"/>
      <c r="AR347" s="58">
        <v>0.34</v>
      </c>
      <c r="AS347" s="41">
        <f t="shared" si="94"/>
        <v>0</v>
      </c>
      <c r="AT347" s="3"/>
      <c r="AU347" s="3"/>
      <c r="AV347" s="44">
        <f t="shared" si="91"/>
        <v>5.0771161352657002</v>
      </c>
    </row>
    <row r="348" spans="1:48" x14ac:dyDescent="0.4">
      <c r="A348" s="40">
        <v>1596</v>
      </c>
      <c r="B348" s="47">
        <v>0.33339000000000002</v>
      </c>
      <c r="C348" s="41">
        <f t="shared" si="87"/>
        <v>-3.0138181818181731</v>
      </c>
      <c r="D348" s="52">
        <v>0.28549999999999998</v>
      </c>
      <c r="E348" s="41">
        <f t="shared" si="74"/>
        <v>0</v>
      </c>
      <c r="F348" s="38">
        <v>0.47945833333333332</v>
      </c>
      <c r="G348" s="41">
        <f t="shared" si="92"/>
        <v>0</v>
      </c>
      <c r="H348" s="56">
        <v>12.386850241545895</v>
      </c>
      <c r="I348" s="41">
        <f t="shared" si="89"/>
        <v>0</v>
      </c>
      <c r="J348" s="5">
        <v>0.29699999999999999</v>
      </c>
      <c r="K348" s="41">
        <f t="shared" si="93"/>
        <v>-0.66889632107023367</v>
      </c>
      <c r="L348" s="5">
        <v>9.2999999999999999E-2</v>
      </c>
      <c r="M348" s="41">
        <f t="shared" si="81"/>
        <v>0</v>
      </c>
      <c r="N348" s="46">
        <v>8.5458333333333344E-2</v>
      </c>
      <c r="O348" s="41">
        <f t="shared" si="75"/>
        <v>0</v>
      </c>
      <c r="P348" s="49">
        <f t="shared" si="76"/>
        <v>0.15848611111111113</v>
      </c>
      <c r="Q348" s="49">
        <f t="shared" si="78"/>
        <v>-0.22296544035674457</v>
      </c>
      <c r="R348" s="5">
        <v>4.5</v>
      </c>
      <c r="S348" s="41">
        <f t="shared" si="73"/>
        <v>0</v>
      </c>
      <c r="T348" s="48"/>
      <c r="U348" s="48"/>
      <c r="V348" s="40">
        <v>11.42</v>
      </c>
      <c r="W348" s="41">
        <f t="shared" si="90"/>
        <v>0</v>
      </c>
      <c r="X348" s="49">
        <f t="shared" si="84"/>
        <v>11.42</v>
      </c>
      <c r="Y348" s="49">
        <f t="shared" si="86"/>
        <v>0</v>
      </c>
      <c r="Z348" s="40"/>
      <c r="AA348" s="40"/>
      <c r="AB348" s="54">
        <v>20.74</v>
      </c>
      <c r="AC348" s="40"/>
      <c r="AD348" s="40"/>
      <c r="AE348" s="40"/>
      <c r="AF348" s="40"/>
      <c r="AG348" s="40"/>
      <c r="AH348" s="40"/>
      <c r="AI348" s="40"/>
      <c r="AJ348" s="40">
        <v>9.4E-2</v>
      </c>
      <c r="AK348" s="41">
        <f t="shared" si="88"/>
        <v>0</v>
      </c>
      <c r="AL348" s="42">
        <v>0.1389</v>
      </c>
      <c r="AM348" s="41">
        <f t="shared" si="79"/>
        <v>0</v>
      </c>
      <c r="AN348" s="49">
        <f t="shared" si="77"/>
        <v>0.11645</v>
      </c>
      <c r="AO348" s="49">
        <f t="shared" si="80"/>
        <v>0</v>
      </c>
      <c r="AP348" s="40"/>
      <c r="AQ348" s="40"/>
      <c r="AR348" s="58">
        <v>0.22500000000000001</v>
      </c>
      <c r="AS348" s="41">
        <f t="shared" si="94"/>
        <v>-33.82352941176471</v>
      </c>
      <c r="AT348" s="3"/>
      <c r="AU348" s="3"/>
      <c r="AV348" s="44">
        <f t="shared" si="91"/>
        <v>5.0645134685990332</v>
      </c>
    </row>
    <row r="349" spans="1:48" x14ac:dyDescent="0.4">
      <c r="A349" s="40">
        <v>1597</v>
      </c>
      <c r="B349" s="47">
        <v>0.32225999999999999</v>
      </c>
      <c r="C349" s="41">
        <f t="shared" si="87"/>
        <v>-3.3384324664807119</v>
      </c>
      <c r="D349" s="52">
        <v>0.28549999999999998</v>
      </c>
      <c r="E349" s="41">
        <f t="shared" si="74"/>
        <v>0</v>
      </c>
      <c r="F349" s="38">
        <v>0.47945833333333332</v>
      </c>
      <c r="G349" s="41">
        <f t="shared" si="92"/>
        <v>0</v>
      </c>
      <c r="H349" s="56">
        <v>12.386850241545895</v>
      </c>
      <c r="I349" s="41">
        <f t="shared" si="89"/>
        <v>0</v>
      </c>
      <c r="J349" s="5">
        <v>0.29499999999999998</v>
      </c>
      <c r="K349" s="41">
        <f t="shared" si="93"/>
        <v>-0.67340067340067034</v>
      </c>
      <c r="L349" s="5">
        <v>9.2999999999999999E-2</v>
      </c>
      <c r="M349" s="41">
        <f t="shared" si="81"/>
        <v>0</v>
      </c>
      <c r="N349" s="46">
        <v>8.1208333333333327E-2</v>
      </c>
      <c r="O349" s="41">
        <f t="shared" si="75"/>
        <v>-4.9731838127742733</v>
      </c>
      <c r="P349" s="49">
        <f t="shared" si="76"/>
        <v>0.15640277777777778</v>
      </c>
      <c r="Q349" s="49">
        <f t="shared" si="78"/>
        <v>-1.8821948287249812</v>
      </c>
      <c r="R349" s="5">
        <v>4.5</v>
      </c>
      <c r="S349" s="41">
        <f t="shared" si="73"/>
        <v>0</v>
      </c>
      <c r="T349" s="48"/>
      <c r="U349" s="48"/>
      <c r="V349" s="40">
        <v>11.42</v>
      </c>
      <c r="W349" s="41">
        <f t="shared" si="90"/>
        <v>0</v>
      </c>
      <c r="X349" s="49">
        <f t="shared" si="84"/>
        <v>11.42</v>
      </c>
      <c r="Y349" s="49">
        <f t="shared" si="86"/>
        <v>0</v>
      </c>
      <c r="Z349" s="40"/>
      <c r="AA349" s="40"/>
      <c r="AB349" s="54">
        <v>20.74</v>
      </c>
      <c r="AC349" s="40"/>
      <c r="AD349" s="40"/>
      <c r="AE349" s="40"/>
      <c r="AF349" s="40"/>
      <c r="AG349" s="40"/>
      <c r="AH349" s="40"/>
      <c r="AI349" s="40"/>
      <c r="AJ349" s="40">
        <v>9.4E-2</v>
      </c>
      <c r="AK349" s="41">
        <f t="shared" si="88"/>
        <v>0</v>
      </c>
      <c r="AL349" s="42">
        <v>0.1389</v>
      </c>
      <c r="AM349" s="41">
        <f t="shared" si="79"/>
        <v>0</v>
      </c>
      <c r="AN349" s="49">
        <f t="shared" si="77"/>
        <v>0.11645</v>
      </c>
      <c r="AO349" s="49">
        <f t="shared" si="80"/>
        <v>0</v>
      </c>
      <c r="AP349" s="40"/>
      <c r="AQ349" s="40"/>
      <c r="AR349" s="58">
        <v>0.22500000000000001</v>
      </c>
      <c r="AS349" s="41">
        <f t="shared" si="94"/>
        <v>0</v>
      </c>
      <c r="AT349" s="3"/>
      <c r="AU349" s="3"/>
      <c r="AV349" s="44">
        <f t="shared" si="91"/>
        <v>5.0631921352657008</v>
      </c>
    </row>
    <row r="350" spans="1:48" x14ac:dyDescent="0.4">
      <c r="A350" s="40">
        <v>1598</v>
      </c>
      <c r="B350" s="47">
        <v>0.32225999999999999</v>
      </c>
      <c r="C350" s="41">
        <f t="shared" si="87"/>
        <v>0</v>
      </c>
      <c r="D350" s="52">
        <v>0.28549999999999998</v>
      </c>
      <c r="E350" s="41">
        <f t="shared" si="74"/>
        <v>0</v>
      </c>
      <c r="F350" s="38">
        <v>0.47945833333333332</v>
      </c>
      <c r="G350" s="41">
        <f t="shared" si="92"/>
        <v>0</v>
      </c>
      <c r="H350" s="56">
        <v>12.386850241545895</v>
      </c>
      <c r="I350" s="41">
        <f t="shared" si="89"/>
        <v>0</v>
      </c>
      <c r="J350" s="5">
        <v>0.29199999999999998</v>
      </c>
      <c r="K350" s="41">
        <f t="shared" si="93"/>
        <v>-1.0169491525423791</v>
      </c>
      <c r="L350" s="5">
        <v>9.2999999999999999E-2</v>
      </c>
      <c r="M350" s="41">
        <f t="shared" si="81"/>
        <v>0</v>
      </c>
      <c r="N350" s="46">
        <v>8.1208333333333327E-2</v>
      </c>
      <c r="O350" s="41">
        <f t="shared" si="75"/>
        <v>0</v>
      </c>
      <c r="P350" s="49">
        <f t="shared" si="76"/>
        <v>0.15540277777777778</v>
      </c>
      <c r="Q350" s="49">
        <f t="shared" si="78"/>
        <v>-0.33898305084745967</v>
      </c>
      <c r="R350" s="5">
        <v>4.5</v>
      </c>
      <c r="S350" s="41">
        <f t="shared" si="73"/>
        <v>0</v>
      </c>
      <c r="T350" s="48"/>
      <c r="U350" s="48"/>
      <c r="V350" s="40">
        <v>11.42</v>
      </c>
      <c r="W350" s="41">
        <f t="shared" si="90"/>
        <v>0</v>
      </c>
      <c r="X350" s="49">
        <f t="shared" si="84"/>
        <v>11.42</v>
      </c>
      <c r="Y350" s="49">
        <f t="shared" si="86"/>
        <v>0</v>
      </c>
      <c r="Z350" s="40"/>
      <c r="AA350" s="40"/>
      <c r="AB350" s="54">
        <v>20.74</v>
      </c>
      <c r="AC350" s="40"/>
      <c r="AD350" s="40"/>
      <c r="AE350" s="40"/>
      <c r="AF350" s="40"/>
      <c r="AG350" s="40"/>
      <c r="AH350" s="40"/>
      <c r="AI350" s="40"/>
      <c r="AJ350" s="40">
        <v>9.4E-2</v>
      </c>
      <c r="AK350" s="41">
        <f t="shared" si="88"/>
        <v>0</v>
      </c>
      <c r="AL350" s="42">
        <v>0.1389</v>
      </c>
      <c r="AM350" s="41">
        <f t="shared" si="79"/>
        <v>0</v>
      </c>
      <c r="AN350" s="49">
        <f t="shared" si="77"/>
        <v>0.11645</v>
      </c>
      <c r="AO350" s="49">
        <f t="shared" si="80"/>
        <v>0</v>
      </c>
      <c r="AP350" s="40"/>
      <c r="AQ350" s="40"/>
      <c r="AR350" s="58">
        <v>0.23</v>
      </c>
      <c r="AS350" s="41">
        <f t="shared" si="94"/>
        <v>2.2222222222222143</v>
      </c>
      <c r="AT350" s="3"/>
      <c r="AU350" s="3"/>
      <c r="AV350" s="44">
        <f t="shared" si="91"/>
        <v>5.0635921352656998</v>
      </c>
    </row>
    <row r="351" spans="1:48" x14ac:dyDescent="0.4">
      <c r="A351" s="40">
        <v>1599</v>
      </c>
      <c r="B351" s="47">
        <v>0.32225999999999999</v>
      </c>
      <c r="C351" s="41">
        <f t="shared" si="87"/>
        <v>0</v>
      </c>
      <c r="D351" s="52">
        <v>0.28549999999999998</v>
      </c>
      <c r="E351" s="41">
        <f t="shared" si="74"/>
        <v>0</v>
      </c>
      <c r="F351" s="38">
        <v>0.47945833333333332</v>
      </c>
      <c r="G351" s="41">
        <f t="shared" si="92"/>
        <v>0</v>
      </c>
      <c r="H351" s="56">
        <v>12.386850241545895</v>
      </c>
      <c r="I351" s="41">
        <f t="shared" si="89"/>
        <v>0</v>
      </c>
      <c r="J351" s="5">
        <v>0.28999999999999998</v>
      </c>
      <c r="K351" s="41">
        <f t="shared" si="93"/>
        <v>-0.68493150684931781</v>
      </c>
      <c r="L351" s="5">
        <v>9.2999999999999999E-2</v>
      </c>
      <c r="M351" s="41">
        <f t="shared" si="81"/>
        <v>0</v>
      </c>
      <c r="N351" s="46">
        <v>8.1208333333333327E-2</v>
      </c>
      <c r="O351" s="41">
        <f t="shared" si="75"/>
        <v>0</v>
      </c>
      <c r="P351" s="49">
        <f t="shared" si="76"/>
        <v>0.1547361111111111</v>
      </c>
      <c r="Q351" s="49">
        <f t="shared" si="78"/>
        <v>-0.22831050228310593</v>
      </c>
      <c r="R351" s="5">
        <v>4.5</v>
      </c>
      <c r="S351" s="41">
        <f t="shared" si="73"/>
        <v>0</v>
      </c>
      <c r="T351" s="48"/>
      <c r="U351" s="48"/>
      <c r="V351" s="40">
        <v>11.42</v>
      </c>
      <c r="W351" s="41">
        <f t="shared" si="90"/>
        <v>0</v>
      </c>
      <c r="X351" s="49">
        <f t="shared" si="84"/>
        <v>11.42</v>
      </c>
      <c r="Y351" s="49">
        <f t="shared" si="86"/>
        <v>0</v>
      </c>
      <c r="Z351" s="40"/>
      <c r="AA351" s="40"/>
      <c r="AB351" s="54">
        <v>20.74</v>
      </c>
      <c r="AC351" s="40"/>
      <c r="AD351" s="40"/>
      <c r="AE351" s="40"/>
      <c r="AF351" s="40"/>
      <c r="AG351" s="40"/>
      <c r="AH351" s="40"/>
      <c r="AI351" s="40"/>
      <c r="AJ351" s="40">
        <v>9.4E-2</v>
      </c>
      <c r="AK351" s="41">
        <f t="shared" si="88"/>
        <v>0</v>
      </c>
      <c r="AL351" s="42">
        <v>0.1389</v>
      </c>
      <c r="AM351" s="41">
        <f t="shared" si="79"/>
        <v>0</v>
      </c>
      <c r="AN351" s="49">
        <f t="shared" si="77"/>
        <v>0.11645</v>
      </c>
      <c r="AO351" s="49">
        <f t="shared" si="80"/>
        <v>0</v>
      </c>
      <c r="AP351" s="40"/>
      <c r="AQ351" s="40"/>
      <c r="AR351" s="58">
        <v>0.23</v>
      </c>
      <c r="AS351" s="41">
        <f t="shared" si="94"/>
        <v>0</v>
      </c>
      <c r="AT351" s="3"/>
      <c r="AU351" s="3"/>
      <c r="AV351" s="44">
        <f t="shared" si="91"/>
        <v>5.0635254685990336</v>
      </c>
    </row>
    <row r="352" spans="1:48" x14ac:dyDescent="0.4">
      <c r="A352" s="40">
        <v>1600</v>
      </c>
      <c r="B352" s="47">
        <v>0.32225999999999999</v>
      </c>
      <c r="C352" s="41">
        <f t="shared" si="87"/>
        <v>0</v>
      </c>
      <c r="D352" s="52">
        <v>0.28549999999999998</v>
      </c>
      <c r="E352" s="41">
        <f t="shared" si="74"/>
        <v>0</v>
      </c>
      <c r="F352" s="38">
        <v>0.47945833333333332</v>
      </c>
      <c r="G352" s="41">
        <f t="shared" si="92"/>
        <v>0</v>
      </c>
      <c r="H352" s="56">
        <v>12.386850241545895</v>
      </c>
      <c r="I352" s="41">
        <f t="shared" si="89"/>
        <v>0</v>
      </c>
      <c r="J352" s="5">
        <v>0.28799999999999998</v>
      </c>
      <c r="K352" s="41">
        <f t="shared" si="93"/>
        <v>-0.68965517241379448</v>
      </c>
      <c r="L352" s="5">
        <v>8.7999999999999995E-2</v>
      </c>
      <c r="M352" s="41">
        <f t="shared" si="81"/>
        <v>-5.3763440860215113</v>
      </c>
      <c r="N352" s="46">
        <v>8.1208333333333327E-2</v>
      </c>
      <c r="O352" s="41">
        <f t="shared" si="75"/>
        <v>0</v>
      </c>
      <c r="P352" s="49">
        <f t="shared" si="76"/>
        <v>0.15240277777777778</v>
      </c>
      <c r="Q352" s="49">
        <f t="shared" si="78"/>
        <v>-2.0219997528117686</v>
      </c>
      <c r="R352" s="5">
        <v>4.5</v>
      </c>
      <c r="S352" s="41">
        <f t="shared" si="73"/>
        <v>0</v>
      </c>
      <c r="T352" s="48"/>
      <c r="U352" s="48"/>
      <c r="V352" s="40">
        <v>11.42</v>
      </c>
      <c r="W352" s="41">
        <f t="shared" si="90"/>
        <v>0</v>
      </c>
      <c r="X352" s="49">
        <f t="shared" si="84"/>
        <v>11.42</v>
      </c>
      <c r="Y352" s="49">
        <f t="shared" si="86"/>
        <v>0</v>
      </c>
      <c r="Z352" s="40"/>
      <c r="AA352" s="40"/>
      <c r="AB352" s="54">
        <v>20.74</v>
      </c>
      <c r="AC352" s="40"/>
      <c r="AD352" s="40"/>
      <c r="AE352" s="40"/>
      <c r="AF352" s="40"/>
      <c r="AG352" s="40"/>
      <c r="AH352" s="40"/>
      <c r="AI352" s="40"/>
      <c r="AJ352" s="40">
        <v>9.4E-2</v>
      </c>
      <c r="AK352" s="41">
        <f t="shared" si="88"/>
        <v>0</v>
      </c>
      <c r="AL352" s="42">
        <v>0.1389</v>
      </c>
      <c r="AM352" s="41">
        <f t="shared" si="79"/>
        <v>0</v>
      </c>
      <c r="AN352" s="49">
        <f t="shared" si="77"/>
        <v>0.11645</v>
      </c>
      <c r="AO352" s="49">
        <f t="shared" si="80"/>
        <v>0</v>
      </c>
      <c r="AP352" s="40"/>
      <c r="AQ352" s="40"/>
      <c r="AR352" s="58">
        <v>0.28800000000000003</v>
      </c>
      <c r="AS352" s="41">
        <f t="shared" si="94"/>
        <v>25.217391304347835</v>
      </c>
      <c r="AT352" s="3"/>
      <c r="AU352" s="3"/>
      <c r="AV352" s="44">
        <f t="shared" si="91"/>
        <v>5.0690921352657003</v>
      </c>
    </row>
    <row r="353" spans="1:48" x14ac:dyDescent="0.4">
      <c r="A353" s="40">
        <v>1601</v>
      </c>
      <c r="B353" s="47">
        <v>0.32225999999999999</v>
      </c>
      <c r="C353" s="41">
        <f t="shared" si="87"/>
        <v>0</v>
      </c>
      <c r="D353" s="52">
        <v>0.28199999999999997</v>
      </c>
      <c r="E353" s="41">
        <f t="shared" si="74"/>
        <v>-1.2259194395796813</v>
      </c>
      <c r="F353" s="38">
        <v>0.46399193548387097</v>
      </c>
      <c r="G353" s="41">
        <f t="shared" si="92"/>
        <v>-3.2258064516129004</v>
      </c>
      <c r="H353" s="56">
        <v>12.386850241545895</v>
      </c>
      <c r="I353" s="41">
        <f t="shared" si="89"/>
        <v>0</v>
      </c>
      <c r="J353" s="5">
        <v>0.28599999999999998</v>
      </c>
      <c r="K353" s="41">
        <f t="shared" si="93"/>
        <v>-0.69444444444444198</v>
      </c>
      <c r="L353" s="5">
        <v>8.7999999999999995E-2</v>
      </c>
      <c r="M353" s="41">
        <f t="shared" si="81"/>
        <v>0</v>
      </c>
      <c r="N353" s="46">
        <v>8.1208333333333327E-2</v>
      </c>
      <c r="O353" s="41">
        <f t="shared" si="75"/>
        <v>0</v>
      </c>
      <c r="P353" s="49">
        <f t="shared" si="76"/>
        <v>0.1517361111111111</v>
      </c>
      <c r="Q353" s="49">
        <f t="shared" si="78"/>
        <v>-0.23148148148148065</v>
      </c>
      <c r="R353" s="5">
        <v>4.5</v>
      </c>
      <c r="S353" s="41">
        <f t="shared" ref="S353:S416" si="95">100*(R353/R352-1)</f>
        <v>0</v>
      </c>
      <c r="T353" s="48"/>
      <c r="U353" s="48"/>
      <c r="V353" s="40">
        <v>11.42</v>
      </c>
      <c r="W353" s="41">
        <f t="shared" si="90"/>
        <v>0</v>
      </c>
      <c r="X353" s="49">
        <f t="shared" si="84"/>
        <v>11.42</v>
      </c>
      <c r="Y353" s="49">
        <f t="shared" si="86"/>
        <v>0</v>
      </c>
      <c r="Z353" s="40"/>
      <c r="AA353" s="40"/>
      <c r="AB353" s="54">
        <v>20.74</v>
      </c>
      <c r="AC353" s="40"/>
      <c r="AD353" s="40"/>
      <c r="AE353" s="40"/>
      <c r="AF353" s="40"/>
      <c r="AG353" s="40"/>
      <c r="AH353" s="40"/>
      <c r="AI353" s="40"/>
      <c r="AJ353" s="40">
        <v>9.4E-2</v>
      </c>
      <c r="AK353" s="41">
        <f t="shared" si="88"/>
        <v>0</v>
      </c>
      <c r="AL353" s="42">
        <v>0.1389</v>
      </c>
      <c r="AM353" s="41">
        <f t="shared" si="79"/>
        <v>0</v>
      </c>
      <c r="AN353" s="49">
        <f t="shared" si="77"/>
        <v>0.11645</v>
      </c>
      <c r="AO353" s="49">
        <f t="shared" si="80"/>
        <v>0</v>
      </c>
      <c r="AP353" s="40"/>
      <c r="AQ353" s="40"/>
      <c r="AR353" s="58">
        <v>0.28999999999999998</v>
      </c>
      <c r="AS353" s="41">
        <f t="shared" si="94"/>
        <v>0.69444444444441977</v>
      </c>
      <c r="AT353" s="3"/>
      <c r="AU353" s="3"/>
      <c r="AV353" s="44">
        <f t="shared" si="91"/>
        <v>5.0673288288140874</v>
      </c>
    </row>
    <row r="354" spans="1:48" x14ac:dyDescent="0.4">
      <c r="A354" s="40">
        <v>1602</v>
      </c>
      <c r="B354" s="47">
        <v>0.32225999999999999</v>
      </c>
      <c r="C354" s="41">
        <f t="shared" si="87"/>
        <v>0</v>
      </c>
      <c r="D354" s="52">
        <v>0.28199999999999997</v>
      </c>
      <c r="E354" s="41">
        <f t="shared" si="74"/>
        <v>0</v>
      </c>
      <c r="F354" s="38">
        <v>0.46399193548387097</v>
      </c>
      <c r="G354" s="41">
        <f t="shared" si="92"/>
        <v>0</v>
      </c>
      <c r="H354" s="56">
        <v>12.086562962962963</v>
      </c>
      <c r="I354" s="41">
        <f t="shared" si="89"/>
        <v>-2.4242424242424288</v>
      </c>
      <c r="J354" s="5">
        <v>0.28299999999999997</v>
      </c>
      <c r="K354" s="41">
        <f t="shared" si="93"/>
        <v>-1.0489510489510523</v>
      </c>
      <c r="L354" s="5">
        <v>8.7999999999999995E-2</v>
      </c>
      <c r="M354" s="41">
        <f t="shared" si="81"/>
        <v>0</v>
      </c>
      <c r="N354" s="46">
        <v>8.1208333333333327E-2</v>
      </c>
      <c r="O354" s="41">
        <f t="shared" si="75"/>
        <v>0</v>
      </c>
      <c r="P354" s="49">
        <f t="shared" si="76"/>
        <v>0.1507361111111111</v>
      </c>
      <c r="Q354" s="49">
        <f t="shared" si="78"/>
        <v>-0.34965034965035074</v>
      </c>
      <c r="R354" s="5">
        <v>4.5</v>
      </c>
      <c r="S354" s="41">
        <f t="shared" si="95"/>
        <v>0</v>
      </c>
      <c r="T354" s="48"/>
      <c r="U354" s="48"/>
      <c r="V354" s="40">
        <v>11.42</v>
      </c>
      <c r="W354" s="41">
        <f t="shared" si="90"/>
        <v>0</v>
      </c>
      <c r="X354" s="49">
        <f t="shared" si="84"/>
        <v>11.42</v>
      </c>
      <c r="Y354" s="49">
        <f t="shared" si="86"/>
        <v>0</v>
      </c>
      <c r="Z354" s="40"/>
      <c r="AA354" s="40"/>
      <c r="AB354" s="54">
        <v>20.74</v>
      </c>
      <c r="AC354" s="40"/>
      <c r="AD354" s="40"/>
      <c r="AE354" s="40"/>
      <c r="AF354" s="40"/>
      <c r="AG354" s="40"/>
      <c r="AH354" s="40"/>
      <c r="AI354" s="40"/>
      <c r="AJ354" s="40">
        <v>9.4E-2</v>
      </c>
      <c r="AK354" s="41">
        <f t="shared" si="88"/>
        <v>0</v>
      </c>
      <c r="AL354" s="42">
        <v>0.1389</v>
      </c>
      <c r="AM354" s="41">
        <f t="shared" si="79"/>
        <v>0</v>
      </c>
      <c r="AN354" s="49">
        <f t="shared" si="77"/>
        <v>0.11645</v>
      </c>
      <c r="AO354" s="49">
        <f t="shared" si="80"/>
        <v>0</v>
      </c>
      <c r="AP354" s="40"/>
      <c r="AQ354" s="40"/>
      <c r="AR354" s="58">
        <v>0.28999999999999998</v>
      </c>
      <c r="AS354" s="41">
        <f t="shared" si="94"/>
        <v>0</v>
      </c>
      <c r="AT354" s="3"/>
      <c r="AU354" s="3"/>
      <c r="AV354" s="44">
        <f t="shared" si="91"/>
        <v>5.0372001009557943</v>
      </c>
    </row>
    <row r="355" spans="1:48" x14ac:dyDescent="0.4">
      <c r="A355" s="40">
        <v>1603</v>
      </c>
      <c r="B355" s="47">
        <v>0.32225999999999999</v>
      </c>
      <c r="C355" s="41">
        <f t="shared" si="87"/>
        <v>0</v>
      </c>
      <c r="D355" s="52">
        <v>0.28199999999999997</v>
      </c>
      <c r="E355" s="41">
        <f t="shared" si="74"/>
        <v>0</v>
      </c>
      <c r="F355" s="38">
        <v>0.46399193548387097</v>
      </c>
      <c r="G355" s="41">
        <f t="shared" si="92"/>
        <v>0</v>
      </c>
      <c r="H355" s="56">
        <v>11.612672101449276</v>
      </c>
      <c r="I355" s="41">
        <f t="shared" si="89"/>
        <v>-3.920807453416153</v>
      </c>
      <c r="J355" s="5">
        <v>0.28100000000000003</v>
      </c>
      <c r="K355" s="41">
        <f t="shared" si="93"/>
        <v>-0.70671378091871073</v>
      </c>
      <c r="L355" s="5">
        <v>8.7999999999999995E-2</v>
      </c>
      <c r="M355" s="41">
        <f t="shared" si="81"/>
        <v>0</v>
      </c>
      <c r="N355" s="46">
        <v>8.1208333333333327E-2</v>
      </c>
      <c r="O355" s="41">
        <f t="shared" si="75"/>
        <v>0</v>
      </c>
      <c r="P355" s="49">
        <f t="shared" si="76"/>
        <v>0.15006944444444445</v>
      </c>
      <c r="Q355" s="49">
        <f t="shared" si="78"/>
        <v>-0.2355712603062369</v>
      </c>
      <c r="R355" s="5">
        <v>4.5</v>
      </c>
      <c r="S355" s="41">
        <f t="shared" si="95"/>
        <v>0</v>
      </c>
      <c r="T355" s="48"/>
      <c r="U355" s="48"/>
      <c r="V355" s="40">
        <v>10.94</v>
      </c>
      <c r="W355" s="41">
        <f t="shared" si="90"/>
        <v>-4.20315236427321</v>
      </c>
      <c r="X355" s="49">
        <f t="shared" si="84"/>
        <v>10.94</v>
      </c>
      <c r="Y355" s="49">
        <f t="shared" si="86"/>
        <v>-4.20315236427321</v>
      </c>
      <c r="Z355" s="40"/>
      <c r="AA355" s="40"/>
      <c r="AB355" s="54">
        <v>20.74</v>
      </c>
      <c r="AC355" s="40"/>
      <c r="AD355" s="40"/>
      <c r="AE355" s="40"/>
      <c r="AF355" s="40"/>
      <c r="AG355" s="40"/>
      <c r="AH355" s="40"/>
      <c r="AI355" s="40"/>
      <c r="AJ355" s="54">
        <v>9.3069306930693069E-2</v>
      </c>
      <c r="AK355" s="41">
        <f t="shared" si="88"/>
        <v>-0.99009900990099098</v>
      </c>
      <c r="AL355" s="42">
        <v>0.1389</v>
      </c>
      <c r="AM355" s="41">
        <f t="shared" si="79"/>
        <v>0</v>
      </c>
      <c r="AN355" s="49">
        <f t="shared" si="77"/>
        <v>0.11598465346534653</v>
      </c>
      <c r="AO355" s="49">
        <f t="shared" si="80"/>
        <v>-0.49504950495049549</v>
      </c>
      <c r="AP355" s="40"/>
      <c r="AQ355" s="40"/>
      <c r="AR355" s="58">
        <v>0.28999999999999998</v>
      </c>
      <c r="AS355" s="41">
        <f t="shared" si="94"/>
        <v>0</v>
      </c>
      <c r="AT355" s="3"/>
      <c r="AU355" s="3"/>
      <c r="AV355" s="44">
        <f t="shared" si="91"/>
        <v>4.9416978134842928</v>
      </c>
    </row>
    <row r="356" spans="1:48" x14ac:dyDescent="0.4">
      <c r="A356" s="40">
        <v>1604</v>
      </c>
      <c r="B356" s="47">
        <v>0.31440000000000001</v>
      </c>
      <c r="C356" s="41">
        <f t="shared" si="87"/>
        <v>-2.4390243902438935</v>
      </c>
      <c r="D356" s="52">
        <v>0.27450000000000002</v>
      </c>
      <c r="E356" s="41">
        <f t="shared" si="74"/>
        <v>-2.6595744680850908</v>
      </c>
      <c r="F356" s="38">
        <v>0.46399193548387097</v>
      </c>
      <c r="G356" s="41">
        <f t="shared" si="92"/>
        <v>0</v>
      </c>
      <c r="H356" s="56">
        <v>11.612672101449276</v>
      </c>
      <c r="I356" s="41">
        <f t="shared" si="89"/>
        <v>0</v>
      </c>
      <c r="J356" s="5">
        <v>0.28100000000000003</v>
      </c>
      <c r="K356" s="41">
        <f t="shared" si="93"/>
        <v>0</v>
      </c>
      <c r="L356" s="5">
        <v>8.7999999999999995E-2</v>
      </c>
      <c r="M356" s="41">
        <f t="shared" si="81"/>
        <v>0</v>
      </c>
      <c r="N356" s="46">
        <v>8.1208333333333327E-2</v>
      </c>
      <c r="O356" s="41">
        <f t="shared" si="75"/>
        <v>0</v>
      </c>
      <c r="P356" s="49">
        <f t="shared" si="76"/>
        <v>0.15006944444444445</v>
      </c>
      <c r="Q356" s="49">
        <f t="shared" si="78"/>
        <v>0</v>
      </c>
      <c r="R356" s="5">
        <v>4.5</v>
      </c>
      <c r="S356" s="41">
        <f t="shared" si="95"/>
        <v>0</v>
      </c>
      <c r="T356" s="48"/>
      <c r="U356" s="48"/>
      <c r="V356" s="40">
        <v>10.94</v>
      </c>
      <c r="W356" s="41">
        <f t="shared" si="90"/>
        <v>0</v>
      </c>
      <c r="X356" s="49">
        <f t="shared" si="84"/>
        <v>10.94</v>
      </c>
      <c r="Y356" s="49">
        <f t="shared" si="86"/>
        <v>0</v>
      </c>
      <c r="Z356" s="40"/>
      <c r="AA356" s="40"/>
      <c r="AB356" s="54">
        <v>20.74</v>
      </c>
      <c r="AC356" s="40"/>
      <c r="AD356" s="40"/>
      <c r="AE356" s="40"/>
      <c r="AF356" s="40"/>
      <c r="AG356" s="40"/>
      <c r="AH356" s="40"/>
      <c r="AI356" s="40"/>
      <c r="AJ356" s="54">
        <v>9.2156862745098031E-2</v>
      </c>
      <c r="AK356" s="41">
        <f t="shared" si="88"/>
        <v>-0.98039215686275272</v>
      </c>
      <c r="AL356" s="42">
        <v>0.1389</v>
      </c>
      <c r="AM356" s="41">
        <f t="shared" si="79"/>
        <v>0</v>
      </c>
      <c r="AN356" s="49">
        <f t="shared" si="77"/>
        <v>0.11552843137254901</v>
      </c>
      <c r="AO356" s="49">
        <f t="shared" si="80"/>
        <v>-0.49019607843137636</v>
      </c>
      <c r="AP356" s="40"/>
      <c r="AQ356" s="40"/>
      <c r="AR356" s="58">
        <v>0.28999999999999998</v>
      </c>
      <c r="AS356" s="41">
        <f t="shared" si="94"/>
        <v>0</v>
      </c>
      <c r="AT356" s="3"/>
      <c r="AU356" s="3"/>
      <c r="AV356" s="44">
        <f t="shared" si="91"/>
        <v>4.9401161912750124</v>
      </c>
    </row>
    <row r="357" spans="1:48" x14ac:dyDescent="0.4">
      <c r="A357" s="40">
        <v>1605</v>
      </c>
      <c r="B357" s="47">
        <v>0.31440000000000001</v>
      </c>
      <c r="C357" s="41">
        <f t="shared" si="87"/>
        <v>0</v>
      </c>
      <c r="D357" s="52">
        <v>0.27450000000000002</v>
      </c>
      <c r="E357" s="41">
        <f t="shared" si="74"/>
        <v>0</v>
      </c>
      <c r="F357" s="38">
        <v>0.46399193548387097</v>
      </c>
      <c r="G357" s="41">
        <f t="shared" si="92"/>
        <v>0</v>
      </c>
      <c r="H357" s="56">
        <v>11.612672101449276</v>
      </c>
      <c r="I357" s="41">
        <f t="shared" si="89"/>
        <v>0</v>
      </c>
      <c r="J357" s="5">
        <v>0.28000000000000003</v>
      </c>
      <c r="K357" s="41">
        <f t="shared" si="93"/>
        <v>-0.3558718861209953</v>
      </c>
      <c r="L357" s="5">
        <v>8.7999999999999995E-2</v>
      </c>
      <c r="M357" s="41">
        <f t="shared" si="81"/>
        <v>0</v>
      </c>
      <c r="N357" s="46">
        <v>8.1208333333333327E-2</v>
      </c>
      <c r="O357" s="41">
        <f t="shared" si="75"/>
        <v>0</v>
      </c>
      <c r="P357" s="49">
        <f t="shared" si="76"/>
        <v>0.1497361111111111</v>
      </c>
      <c r="Q357" s="49">
        <f t="shared" si="78"/>
        <v>-0.11862396204033177</v>
      </c>
      <c r="R357" s="5">
        <v>4.5</v>
      </c>
      <c r="S357" s="41">
        <f t="shared" si="95"/>
        <v>0</v>
      </c>
      <c r="T357" s="48"/>
      <c r="U357" s="48"/>
      <c r="V357" s="40">
        <v>10.94</v>
      </c>
      <c r="W357" s="41">
        <f t="shared" si="90"/>
        <v>0</v>
      </c>
      <c r="X357" s="49">
        <f t="shared" si="84"/>
        <v>10.94</v>
      </c>
      <c r="Y357" s="49">
        <f t="shared" si="86"/>
        <v>0</v>
      </c>
      <c r="Z357" s="40"/>
      <c r="AA357" s="40"/>
      <c r="AB357" s="54">
        <v>20.74</v>
      </c>
      <c r="AC357" s="40"/>
      <c r="AD357" s="40"/>
      <c r="AE357" s="40"/>
      <c r="AF357" s="40"/>
      <c r="AG357" s="40"/>
      <c r="AH357" s="40"/>
      <c r="AI357" s="40"/>
      <c r="AJ357" s="54">
        <v>9.2156862745098031E-2</v>
      </c>
      <c r="AK357" s="41">
        <f t="shared" si="88"/>
        <v>0</v>
      </c>
      <c r="AL357" s="42">
        <v>0.1389</v>
      </c>
      <c r="AM357" s="41">
        <f t="shared" si="79"/>
        <v>0</v>
      </c>
      <c r="AN357" s="49">
        <f t="shared" si="77"/>
        <v>0.11552843137254901</v>
      </c>
      <c r="AO357" s="49">
        <f t="shared" si="80"/>
        <v>0</v>
      </c>
      <c r="AP357" s="40"/>
      <c r="AQ357" s="40"/>
      <c r="AR357" s="58">
        <v>0.28800000000000003</v>
      </c>
      <c r="AS357" s="41">
        <f t="shared" si="94"/>
        <v>-0.68965517241377228</v>
      </c>
      <c r="AT357" s="3"/>
      <c r="AU357" s="3"/>
      <c r="AV357" s="44">
        <f t="shared" si="91"/>
        <v>4.9398828579416794</v>
      </c>
    </row>
    <row r="358" spans="1:48" x14ac:dyDescent="0.4">
      <c r="A358" s="40">
        <v>1606</v>
      </c>
      <c r="B358" s="47">
        <v>0.31186000000000003</v>
      </c>
      <c r="C358" s="41">
        <f t="shared" si="87"/>
        <v>-0.80788804071246778</v>
      </c>
      <c r="D358" s="52">
        <v>0.27450000000000002</v>
      </c>
      <c r="E358" s="41">
        <f t="shared" ref="E358:E421" si="96">100*(D358/D357-1)</f>
        <v>0</v>
      </c>
      <c r="F358" s="38">
        <v>0.46399193548387097</v>
      </c>
      <c r="G358" s="41">
        <f t="shared" si="92"/>
        <v>0</v>
      </c>
      <c r="H358" s="56">
        <v>11.612672101449276</v>
      </c>
      <c r="I358" s="41">
        <f t="shared" si="89"/>
        <v>0</v>
      </c>
      <c r="J358" s="5">
        <v>0.28000000000000003</v>
      </c>
      <c r="K358" s="41">
        <f t="shared" si="93"/>
        <v>0</v>
      </c>
      <c r="L358" s="5">
        <v>8.7999999999999995E-2</v>
      </c>
      <c r="M358" s="41">
        <f t="shared" si="81"/>
        <v>0</v>
      </c>
      <c r="N358" s="46">
        <v>8.1208333333333327E-2</v>
      </c>
      <c r="O358" s="41">
        <f t="shared" si="75"/>
        <v>0</v>
      </c>
      <c r="P358" s="49">
        <f t="shared" si="76"/>
        <v>0.1497361111111111</v>
      </c>
      <c r="Q358" s="49">
        <f t="shared" si="78"/>
        <v>0</v>
      </c>
      <c r="R358" s="5">
        <v>4.5</v>
      </c>
      <c r="S358" s="41">
        <f t="shared" si="95"/>
        <v>0</v>
      </c>
      <c r="T358" s="48"/>
      <c r="U358" s="48"/>
      <c r="V358" s="40">
        <v>10.94</v>
      </c>
      <c r="W358" s="41">
        <f t="shared" si="90"/>
        <v>0</v>
      </c>
      <c r="X358" s="49">
        <f t="shared" si="84"/>
        <v>10.94</v>
      </c>
      <c r="Y358" s="49">
        <f t="shared" si="86"/>
        <v>0</v>
      </c>
      <c r="Z358" s="40"/>
      <c r="AA358" s="40"/>
      <c r="AB358" s="54">
        <v>20.74</v>
      </c>
      <c r="AC358" s="40"/>
      <c r="AD358" s="40"/>
      <c r="AE358" s="40"/>
      <c r="AF358" s="40"/>
      <c r="AG358" s="40"/>
      <c r="AH358" s="40"/>
      <c r="AI358" s="40"/>
      <c r="AJ358" s="54">
        <v>9.2156862745098031E-2</v>
      </c>
      <c r="AK358" s="41">
        <f t="shared" si="88"/>
        <v>0</v>
      </c>
      <c r="AL358" s="42">
        <v>0.1389</v>
      </c>
      <c r="AM358" s="41">
        <f t="shared" si="79"/>
        <v>0</v>
      </c>
      <c r="AN358" s="49">
        <f t="shared" si="77"/>
        <v>0.11552843137254901</v>
      </c>
      <c r="AO358" s="49">
        <f t="shared" si="80"/>
        <v>0</v>
      </c>
      <c r="AP358" s="40"/>
      <c r="AQ358" s="40"/>
      <c r="AR358" s="58">
        <v>0.28999999999999998</v>
      </c>
      <c r="AS358" s="41">
        <f t="shared" si="94"/>
        <v>0.69444444444441977</v>
      </c>
      <c r="AT358" s="3"/>
      <c r="AU358" s="3"/>
      <c r="AV358" s="44">
        <f t="shared" si="91"/>
        <v>4.9398288579416798</v>
      </c>
    </row>
    <row r="359" spans="1:48" x14ac:dyDescent="0.4">
      <c r="A359" s="40">
        <v>1607</v>
      </c>
      <c r="B359" s="47">
        <v>0.30692000000000003</v>
      </c>
      <c r="C359" s="41">
        <f t="shared" si="87"/>
        <v>-1.5840441223625934</v>
      </c>
      <c r="D359" s="52">
        <v>0.27450000000000002</v>
      </c>
      <c r="E359" s="41">
        <f t="shared" si="96"/>
        <v>0</v>
      </c>
      <c r="F359" s="38">
        <v>0.46399193548387097</v>
      </c>
      <c r="G359" s="41">
        <f t="shared" si="92"/>
        <v>0</v>
      </c>
      <c r="H359" s="56">
        <v>11.612672101449276</v>
      </c>
      <c r="I359" s="41">
        <f t="shared" si="89"/>
        <v>0</v>
      </c>
      <c r="J359" s="5">
        <v>0.27900000000000003</v>
      </c>
      <c r="K359" s="41">
        <f t="shared" si="93"/>
        <v>-0.35714285714285587</v>
      </c>
      <c r="L359" s="5">
        <v>8.7999999999999995E-2</v>
      </c>
      <c r="M359" s="41">
        <f t="shared" si="81"/>
        <v>0</v>
      </c>
      <c r="N359" s="46">
        <v>8.1208333333333327E-2</v>
      </c>
      <c r="O359" s="41">
        <f t="shared" ref="O359:O422" si="97">100*(N359/N358-1)</f>
        <v>0</v>
      </c>
      <c r="P359" s="49">
        <f t="shared" ref="P359:P422" si="98">AVERAGE(J359,L359,N359)</f>
        <v>0.14940277777777777</v>
      </c>
      <c r="Q359" s="49">
        <f t="shared" si="78"/>
        <v>-0.11904761904761862</v>
      </c>
      <c r="R359" s="5">
        <v>4.5</v>
      </c>
      <c r="S359" s="41">
        <f t="shared" si="95"/>
        <v>0</v>
      </c>
      <c r="T359" s="48"/>
      <c r="U359" s="48"/>
      <c r="V359" s="40">
        <v>10.94</v>
      </c>
      <c r="W359" s="41">
        <f t="shared" si="90"/>
        <v>0</v>
      </c>
      <c r="X359" s="49">
        <f t="shared" si="84"/>
        <v>10.94</v>
      </c>
      <c r="Y359" s="49">
        <f t="shared" si="86"/>
        <v>0</v>
      </c>
      <c r="Z359" s="40"/>
      <c r="AA359" s="40"/>
      <c r="AB359" s="54">
        <v>20.74</v>
      </c>
      <c r="AC359" s="40"/>
      <c r="AD359" s="40"/>
      <c r="AE359" s="40"/>
      <c r="AF359" s="40"/>
      <c r="AG359" s="40"/>
      <c r="AH359" s="40"/>
      <c r="AI359" s="40"/>
      <c r="AJ359" s="54">
        <v>9.2156862745098031E-2</v>
      </c>
      <c r="AK359" s="41">
        <f t="shared" si="88"/>
        <v>0</v>
      </c>
      <c r="AL359" s="42">
        <v>0.1389</v>
      </c>
      <c r="AM359" s="41">
        <f t="shared" si="79"/>
        <v>0</v>
      </c>
      <c r="AN359" s="49">
        <f t="shared" ref="AN359:AN422" si="99">AVERAGE(AH359,AJ359,AL359)</f>
        <v>0.11552843137254901</v>
      </c>
      <c r="AO359" s="49">
        <f t="shared" si="80"/>
        <v>0</v>
      </c>
      <c r="AP359" s="40"/>
      <c r="AQ359" s="40"/>
      <c r="AR359" s="58">
        <v>0.28800000000000003</v>
      </c>
      <c r="AS359" s="41">
        <f t="shared" si="94"/>
        <v>-0.68965517241377228</v>
      </c>
      <c r="AT359" s="3"/>
      <c r="AU359" s="3"/>
      <c r="AV359" s="44">
        <f t="shared" si="91"/>
        <v>4.9391015246083461</v>
      </c>
    </row>
    <row r="360" spans="1:48" x14ac:dyDescent="0.4">
      <c r="A360" s="40">
        <v>1608</v>
      </c>
      <c r="B360" s="47">
        <v>0.30692000000000003</v>
      </c>
      <c r="C360" s="41">
        <f t="shared" si="87"/>
        <v>0</v>
      </c>
      <c r="D360" s="52">
        <v>0.27450000000000002</v>
      </c>
      <c r="E360" s="41">
        <f t="shared" si="96"/>
        <v>0</v>
      </c>
      <c r="F360" s="38">
        <v>0.46399193548387097</v>
      </c>
      <c r="G360" s="41">
        <f t="shared" si="92"/>
        <v>0</v>
      </c>
      <c r="H360" s="56">
        <v>11.612672101449276</v>
      </c>
      <c r="I360" s="41">
        <f t="shared" si="89"/>
        <v>0</v>
      </c>
      <c r="J360" s="5">
        <v>0.27900000000000003</v>
      </c>
      <c r="K360" s="41">
        <f t="shared" si="93"/>
        <v>0</v>
      </c>
      <c r="L360" s="5">
        <v>8.7999999999999995E-2</v>
      </c>
      <c r="M360" s="41">
        <f t="shared" si="81"/>
        <v>0</v>
      </c>
      <c r="N360" s="46">
        <v>8.1208333333333327E-2</v>
      </c>
      <c r="O360" s="41">
        <f t="shared" si="97"/>
        <v>0</v>
      </c>
      <c r="P360" s="49">
        <f t="shared" si="98"/>
        <v>0.14940277777777777</v>
      </c>
      <c r="Q360" s="49">
        <f t="shared" ref="Q360:Q423" si="100">AVERAGE(K360,M360,O360)</f>
        <v>0</v>
      </c>
      <c r="R360" s="5">
        <v>4.5</v>
      </c>
      <c r="S360" s="41">
        <f t="shared" si="95"/>
        <v>0</v>
      </c>
      <c r="T360" s="48"/>
      <c r="U360" s="48"/>
      <c r="V360" s="40">
        <v>10.71</v>
      </c>
      <c r="W360" s="41">
        <f t="shared" si="90"/>
        <v>-2.1023765996343591</v>
      </c>
      <c r="X360" s="49">
        <f t="shared" si="84"/>
        <v>10.71</v>
      </c>
      <c r="Y360" s="49">
        <f t="shared" si="86"/>
        <v>-2.1023765996343591</v>
      </c>
      <c r="Z360" s="40"/>
      <c r="AA360" s="40"/>
      <c r="AB360" s="54">
        <v>20.74</v>
      </c>
      <c r="AC360" s="40"/>
      <c r="AD360" s="40"/>
      <c r="AE360" s="40"/>
      <c r="AF360" s="40"/>
      <c r="AG360" s="40"/>
      <c r="AH360" s="40"/>
      <c r="AI360" s="40"/>
      <c r="AJ360" s="54">
        <v>9.2156862745098031E-2</v>
      </c>
      <c r="AK360" s="41">
        <f t="shared" si="88"/>
        <v>0</v>
      </c>
      <c r="AL360" s="42">
        <v>0.1389</v>
      </c>
      <c r="AM360" s="41">
        <f t="shared" ref="AM360:AM402" si="101">100*(AL360/AL359-1)</f>
        <v>0</v>
      </c>
      <c r="AN360" s="49">
        <f t="shared" si="99"/>
        <v>0.11552843137254901</v>
      </c>
      <c r="AO360" s="49">
        <f t="shared" ref="AO360:AO423" si="102">AVERAGE(AI360,AK360,AM360)</f>
        <v>0</v>
      </c>
      <c r="AP360" s="40"/>
      <c r="AQ360" s="40"/>
      <c r="AR360" s="58">
        <v>0.28800000000000003</v>
      </c>
      <c r="AS360" s="41">
        <f t="shared" si="94"/>
        <v>0</v>
      </c>
      <c r="AT360" s="3"/>
      <c r="AU360" s="3"/>
      <c r="AV360" s="44">
        <f t="shared" si="91"/>
        <v>4.9161015246083473</v>
      </c>
    </row>
    <row r="361" spans="1:48" x14ac:dyDescent="0.4">
      <c r="A361" s="40">
        <v>1609</v>
      </c>
      <c r="B361" s="47">
        <v>0.30692000000000003</v>
      </c>
      <c r="C361" s="41">
        <f t="shared" si="87"/>
        <v>0</v>
      </c>
      <c r="D361" s="52">
        <v>0.27450000000000002</v>
      </c>
      <c r="E361" s="41">
        <f t="shared" si="96"/>
        <v>0</v>
      </c>
      <c r="F361" s="38">
        <v>0.46399193548387097</v>
      </c>
      <c r="G361" s="41">
        <f t="shared" si="92"/>
        <v>0</v>
      </c>
      <c r="H361" s="56">
        <v>11.612672101449276</v>
      </c>
      <c r="I361" s="41">
        <f t="shared" si="89"/>
        <v>0</v>
      </c>
      <c r="J361" s="5">
        <v>0.27900000000000003</v>
      </c>
      <c r="K361" s="41">
        <f t="shared" si="93"/>
        <v>0</v>
      </c>
      <c r="L361" s="5">
        <v>8.7999999999999995E-2</v>
      </c>
      <c r="M361" s="41">
        <f t="shared" si="81"/>
        <v>0</v>
      </c>
      <c r="N361" s="46">
        <v>8.1208333333333327E-2</v>
      </c>
      <c r="O361" s="41">
        <f t="shared" si="97"/>
        <v>0</v>
      </c>
      <c r="P361" s="49">
        <f t="shared" si="98"/>
        <v>0.14940277777777777</v>
      </c>
      <c r="Q361" s="49">
        <f t="shared" si="100"/>
        <v>0</v>
      </c>
      <c r="R361" s="5">
        <v>4.5</v>
      </c>
      <c r="S361" s="41">
        <f t="shared" si="95"/>
        <v>0</v>
      </c>
      <c r="T361" s="48"/>
      <c r="U361" s="48"/>
      <c r="V361" s="40">
        <v>10.71</v>
      </c>
      <c r="W361" s="41">
        <f t="shared" si="90"/>
        <v>0</v>
      </c>
      <c r="X361" s="49">
        <f t="shared" si="84"/>
        <v>10.71</v>
      </c>
      <c r="Y361" s="49">
        <f t="shared" si="86"/>
        <v>0</v>
      </c>
      <c r="Z361" s="40"/>
      <c r="AA361" s="40"/>
      <c r="AB361" s="54">
        <v>20.74</v>
      </c>
      <c r="AC361" s="40"/>
      <c r="AD361" s="40"/>
      <c r="AE361" s="40"/>
      <c r="AF361" s="40"/>
      <c r="AG361" s="40"/>
      <c r="AH361" s="40"/>
      <c r="AI361" s="40"/>
      <c r="AJ361" s="54">
        <v>9.2156862745098031E-2</v>
      </c>
      <c r="AK361" s="41">
        <f t="shared" si="88"/>
        <v>0</v>
      </c>
      <c r="AL361" s="42">
        <v>0.1389</v>
      </c>
      <c r="AM361" s="41">
        <f t="shared" si="101"/>
        <v>0</v>
      </c>
      <c r="AN361" s="49">
        <f t="shared" si="99"/>
        <v>0.11552843137254901</v>
      </c>
      <c r="AO361" s="49">
        <f t="shared" si="102"/>
        <v>0</v>
      </c>
      <c r="AP361" s="40"/>
      <c r="AQ361" s="40"/>
      <c r="AR361" s="58">
        <v>0.28800000000000003</v>
      </c>
      <c r="AS361" s="41">
        <f t="shared" si="94"/>
        <v>0</v>
      </c>
      <c r="AT361" s="3"/>
      <c r="AU361" s="3"/>
      <c r="AV361" s="44">
        <f t="shared" si="91"/>
        <v>4.9161015246083473</v>
      </c>
    </row>
    <row r="362" spans="1:48" x14ac:dyDescent="0.4">
      <c r="A362" s="40">
        <v>1610</v>
      </c>
      <c r="B362" s="47">
        <v>0.30692000000000003</v>
      </c>
      <c r="C362" s="41">
        <f t="shared" si="87"/>
        <v>0</v>
      </c>
      <c r="D362" s="52">
        <v>0.27450000000000002</v>
      </c>
      <c r="E362" s="41">
        <f t="shared" si="96"/>
        <v>0</v>
      </c>
      <c r="F362" s="38">
        <v>0.46399193548387097</v>
      </c>
      <c r="G362" s="41">
        <f t="shared" si="92"/>
        <v>0</v>
      </c>
      <c r="H362" s="56">
        <v>11.612672101449276</v>
      </c>
      <c r="I362" s="41">
        <f t="shared" si="89"/>
        <v>0</v>
      </c>
      <c r="J362" s="5">
        <v>0.27800000000000002</v>
      </c>
      <c r="K362" s="41">
        <f t="shared" si="93"/>
        <v>-0.35842293906810374</v>
      </c>
      <c r="L362" s="5">
        <v>8.7999999999999995E-2</v>
      </c>
      <c r="M362" s="41">
        <f t="shared" ref="M362:M425" si="103">100*(L362/L361-1)</f>
        <v>0</v>
      </c>
      <c r="N362" s="46">
        <v>8.1208333333333327E-2</v>
      </c>
      <c r="O362" s="41">
        <f t="shared" si="97"/>
        <v>0</v>
      </c>
      <c r="P362" s="49">
        <f t="shared" si="98"/>
        <v>0.14906944444444445</v>
      </c>
      <c r="Q362" s="49">
        <f t="shared" si="100"/>
        <v>-0.11947431302270124</v>
      </c>
      <c r="R362" s="5">
        <v>4.5</v>
      </c>
      <c r="S362" s="41">
        <f t="shared" si="95"/>
        <v>0</v>
      </c>
      <c r="T362" s="48"/>
      <c r="U362" s="48"/>
      <c r="V362" s="40">
        <v>10.71</v>
      </c>
      <c r="W362" s="41">
        <f t="shared" si="90"/>
        <v>0</v>
      </c>
      <c r="X362" s="49">
        <f t="shared" si="84"/>
        <v>10.71</v>
      </c>
      <c r="Y362" s="49">
        <f t="shared" si="86"/>
        <v>0</v>
      </c>
      <c r="Z362" s="40"/>
      <c r="AA362" s="40"/>
      <c r="AB362" s="54">
        <v>20.74</v>
      </c>
      <c r="AC362" s="40"/>
      <c r="AD362" s="40"/>
      <c r="AE362" s="40"/>
      <c r="AF362" s="40"/>
      <c r="AG362" s="40"/>
      <c r="AH362" s="40"/>
      <c r="AI362" s="40"/>
      <c r="AJ362" s="54">
        <v>9.2156862745098031E-2</v>
      </c>
      <c r="AK362" s="41">
        <f t="shared" si="88"/>
        <v>0</v>
      </c>
      <c r="AL362" s="42">
        <v>0.13752475247524751</v>
      </c>
      <c r="AM362" s="41">
        <f t="shared" si="101"/>
        <v>-0.99009900990100208</v>
      </c>
      <c r="AN362" s="49">
        <f t="shared" si="99"/>
        <v>0.11484080761017276</v>
      </c>
      <c r="AO362" s="49">
        <f t="shared" si="102"/>
        <v>-0.49504950495050104</v>
      </c>
      <c r="AP362" s="40"/>
      <c r="AQ362" s="40"/>
      <c r="AR362" s="58">
        <v>0.28800000000000003</v>
      </c>
      <c r="AS362" s="41">
        <f t="shared" si="94"/>
        <v>0</v>
      </c>
      <c r="AT362" s="3"/>
      <c r="AU362" s="3"/>
      <c r="AV362" s="44">
        <f t="shared" si="91"/>
        <v>4.9159994288987754</v>
      </c>
    </row>
    <row r="363" spans="1:48" x14ac:dyDescent="0.4">
      <c r="A363" s="40">
        <v>1611</v>
      </c>
      <c r="B363" s="47">
        <v>0.30692000000000003</v>
      </c>
      <c r="C363" s="41">
        <f t="shared" si="87"/>
        <v>0</v>
      </c>
      <c r="D363" s="52">
        <v>0.27450000000000002</v>
      </c>
      <c r="E363" s="41">
        <f t="shared" si="96"/>
        <v>0</v>
      </c>
      <c r="F363" s="38">
        <v>0.46399193548387097</v>
      </c>
      <c r="G363" s="41">
        <f t="shared" si="92"/>
        <v>0</v>
      </c>
      <c r="H363" s="56">
        <v>11.612672101449276</v>
      </c>
      <c r="I363" s="41">
        <f t="shared" si="89"/>
        <v>0</v>
      </c>
      <c r="J363" s="5">
        <v>0.27800000000000002</v>
      </c>
      <c r="K363" s="41">
        <f t="shared" si="93"/>
        <v>0</v>
      </c>
      <c r="L363" s="5">
        <v>8.7999999999999995E-2</v>
      </c>
      <c r="M363" s="41">
        <f t="shared" si="103"/>
        <v>0</v>
      </c>
      <c r="N363" s="46">
        <v>8.5925925925925919E-2</v>
      </c>
      <c r="O363" s="41">
        <f t="shared" si="97"/>
        <v>5.8092469072458908</v>
      </c>
      <c r="P363" s="49">
        <f t="shared" si="98"/>
        <v>0.15064197530864196</v>
      </c>
      <c r="Q363" s="49">
        <f t="shared" si="100"/>
        <v>1.9364156357486302</v>
      </c>
      <c r="R363" s="5">
        <v>4.5</v>
      </c>
      <c r="S363" s="41">
        <f t="shared" si="95"/>
        <v>0</v>
      </c>
      <c r="T363" s="48"/>
      <c r="U363" s="48"/>
      <c r="V363" s="40">
        <v>10.71</v>
      </c>
      <c r="W363" s="41">
        <f t="shared" si="90"/>
        <v>0</v>
      </c>
      <c r="X363" s="49">
        <f t="shared" si="84"/>
        <v>10.71</v>
      </c>
      <c r="Y363" s="49">
        <f t="shared" si="86"/>
        <v>0</v>
      </c>
      <c r="Z363" s="40"/>
      <c r="AA363" s="40"/>
      <c r="AB363" s="54">
        <v>20.74</v>
      </c>
      <c r="AC363" s="40"/>
      <c r="AD363" s="40"/>
      <c r="AE363" s="40"/>
      <c r="AF363" s="40"/>
      <c r="AG363" s="40"/>
      <c r="AH363" s="40"/>
      <c r="AI363" s="40"/>
      <c r="AJ363" s="54">
        <v>9.2156862745098031E-2</v>
      </c>
      <c r="AK363" s="41">
        <f t="shared" si="88"/>
        <v>0</v>
      </c>
      <c r="AL363" s="42">
        <v>0.13752475247524751</v>
      </c>
      <c r="AM363" s="41">
        <f t="shared" si="101"/>
        <v>0</v>
      </c>
      <c r="AN363" s="49">
        <f t="shared" si="99"/>
        <v>0.11484080761017276</v>
      </c>
      <c r="AO363" s="49">
        <f t="shared" si="102"/>
        <v>0</v>
      </c>
      <c r="AP363" s="40"/>
      <c r="AQ363" s="40"/>
      <c r="AR363" s="58">
        <v>0.28999999999999998</v>
      </c>
      <c r="AS363" s="41">
        <f t="shared" si="94"/>
        <v>0.69444444444441977</v>
      </c>
      <c r="AT363" s="3"/>
      <c r="AU363" s="3"/>
      <c r="AV363" s="44">
        <f t="shared" si="91"/>
        <v>4.9163566819851958</v>
      </c>
    </row>
    <row r="364" spans="1:48" x14ac:dyDescent="0.4">
      <c r="A364" s="40">
        <v>1612</v>
      </c>
      <c r="B364" s="47">
        <v>0.30692000000000003</v>
      </c>
      <c r="C364" s="41">
        <f t="shared" si="87"/>
        <v>0</v>
      </c>
      <c r="D364" s="52">
        <v>0.27450000000000002</v>
      </c>
      <c r="E364" s="41">
        <f t="shared" si="96"/>
        <v>0</v>
      </c>
      <c r="F364" s="38">
        <v>0.46399193548387097</v>
      </c>
      <c r="G364" s="41">
        <f t="shared" si="92"/>
        <v>0</v>
      </c>
      <c r="H364" s="56">
        <v>11.612672101449276</v>
      </c>
      <c r="I364" s="41">
        <f t="shared" si="89"/>
        <v>0</v>
      </c>
      <c r="J364" s="5">
        <v>0.27800000000000002</v>
      </c>
      <c r="K364" s="41">
        <f t="shared" si="93"/>
        <v>0</v>
      </c>
      <c r="L364" s="5">
        <v>8.7999999999999995E-2</v>
      </c>
      <c r="M364" s="41">
        <f t="shared" si="103"/>
        <v>0</v>
      </c>
      <c r="N364" s="46">
        <v>8.5925925925925919E-2</v>
      </c>
      <c r="O364" s="41">
        <f t="shared" si="97"/>
        <v>0</v>
      </c>
      <c r="P364" s="49">
        <f t="shared" si="98"/>
        <v>0.15064197530864196</v>
      </c>
      <c r="Q364" s="49">
        <f t="shared" si="100"/>
        <v>0</v>
      </c>
      <c r="R364" s="5">
        <v>4.5</v>
      </c>
      <c r="S364" s="41">
        <f t="shared" si="95"/>
        <v>0</v>
      </c>
      <c r="T364" s="48"/>
      <c r="U364" s="48"/>
      <c r="V364" s="40">
        <v>9.9</v>
      </c>
      <c r="W364" s="41">
        <f t="shared" si="90"/>
        <v>-7.5630252100840405</v>
      </c>
      <c r="X364" s="49">
        <f t="shared" si="84"/>
        <v>9.9</v>
      </c>
      <c r="Y364" s="49">
        <f t="shared" si="86"/>
        <v>-7.5630252100840405</v>
      </c>
      <c r="Z364" s="40"/>
      <c r="AA364" s="40"/>
      <c r="AB364" s="54">
        <v>20.74</v>
      </c>
      <c r="AC364" s="40"/>
      <c r="AD364" s="40"/>
      <c r="AE364" s="40"/>
      <c r="AF364" s="40"/>
      <c r="AG364" s="40"/>
      <c r="AH364" s="40"/>
      <c r="AI364" s="40"/>
      <c r="AJ364" s="54">
        <v>9.2156862745098031E-2</v>
      </c>
      <c r="AK364" s="41">
        <f t="shared" si="88"/>
        <v>0</v>
      </c>
      <c r="AL364" s="42">
        <v>0.13752475247524751</v>
      </c>
      <c r="AM364" s="41">
        <f t="shared" si="101"/>
        <v>0</v>
      </c>
      <c r="AN364" s="49">
        <f t="shared" si="99"/>
        <v>0.11484080761017276</v>
      </c>
      <c r="AO364" s="49">
        <f t="shared" si="102"/>
        <v>0</v>
      </c>
      <c r="AP364" s="40"/>
      <c r="AQ364" s="40"/>
      <c r="AR364" s="58">
        <v>0.28999999999999998</v>
      </c>
      <c r="AS364" s="41">
        <f t="shared" si="94"/>
        <v>0</v>
      </c>
      <c r="AT364" s="3"/>
      <c r="AU364" s="3"/>
      <c r="AV364" s="44">
        <f t="shared" si="91"/>
        <v>4.8353566819851963</v>
      </c>
    </row>
    <row r="365" spans="1:48" x14ac:dyDescent="0.4">
      <c r="A365" s="40">
        <v>1613</v>
      </c>
      <c r="B365" s="47">
        <v>0.30692000000000003</v>
      </c>
      <c r="C365" s="41">
        <f t="shared" si="87"/>
        <v>0</v>
      </c>
      <c r="D365" s="52">
        <v>0.2555</v>
      </c>
      <c r="E365" s="41">
        <f t="shared" si="96"/>
        <v>-6.9216757741347941</v>
      </c>
      <c r="F365" s="38">
        <v>0.46399193548387097</v>
      </c>
      <c r="G365" s="41">
        <f t="shared" si="92"/>
        <v>0</v>
      </c>
      <c r="H365" s="56">
        <v>11.612672101449276</v>
      </c>
      <c r="I365" s="41">
        <f t="shared" si="89"/>
        <v>0</v>
      </c>
      <c r="J365" s="5">
        <v>0.27700000000000002</v>
      </c>
      <c r="K365" s="41">
        <f t="shared" si="93"/>
        <v>-0.3597122302158251</v>
      </c>
      <c r="L365" s="5">
        <v>8.7999999999999995E-2</v>
      </c>
      <c r="M365" s="41">
        <f t="shared" si="103"/>
        <v>0</v>
      </c>
      <c r="N365" s="46">
        <v>8.5925925925925919E-2</v>
      </c>
      <c r="O365" s="41">
        <f t="shared" si="97"/>
        <v>0</v>
      </c>
      <c r="P365" s="49">
        <f t="shared" si="98"/>
        <v>0.15030864197530863</v>
      </c>
      <c r="Q365" s="49">
        <f t="shared" si="100"/>
        <v>-0.11990407673860837</v>
      </c>
      <c r="R365" s="5">
        <v>4.5</v>
      </c>
      <c r="S365" s="41">
        <f t="shared" si="95"/>
        <v>0</v>
      </c>
      <c r="T365" s="48"/>
      <c r="U365" s="48"/>
      <c r="V365" s="40">
        <v>9.9</v>
      </c>
      <c r="W365" s="41">
        <f t="shared" si="90"/>
        <v>0</v>
      </c>
      <c r="X365" s="49">
        <f t="shared" si="84"/>
        <v>9.9</v>
      </c>
      <c r="Y365" s="49">
        <f t="shared" si="86"/>
        <v>0</v>
      </c>
      <c r="Z365" s="40"/>
      <c r="AA365" s="40"/>
      <c r="AB365" s="54">
        <v>20.74</v>
      </c>
      <c r="AC365" s="40"/>
      <c r="AD365" s="40"/>
      <c r="AE365" s="40"/>
      <c r="AF365" s="40"/>
      <c r="AG365" s="40"/>
      <c r="AH365" s="40"/>
      <c r="AI365" s="40"/>
      <c r="AJ365" s="54">
        <v>9.2156862745098031E-2</v>
      </c>
      <c r="AK365" s="41">
        <f t="shared" si="88"/>
        <v>0</v>
      </c>
      <c r="AL365" s="42">
        <v>0.13752475247524751</v>
      </c>
      <c r="AM365" s="41">
        <f t="shared" si="101"/>
        <v>0</v>
      </c>
      <c r="AN365" s="49">
        <f t="shared" si="99"/>
        <v>0.11484080761017276</v>
      </c>
      <c r="AO365" s="49">
        <f t="shared" si="102"/>
        <v>0</v>
      </c>
      <c r="AP365" s="40"/>
      <c r="AQ365" s="40"/>
      <c r="AR365" s="58">
        <v>0.28800000000000003</v>
      </c>
      <c r="AS365" s="41">
        <f t="shared" si="94"/>
        <v>-0.68965517241377228</v>
      </c>
      <c r="AT365" s="3"/>
      <c r="AU365" s="3"/>
      <c r="AV365" s="44">
        <f t="shared" si="91"/>
        <v>4.8332233486518623</v>
      </c>
    </row>
    <row r="366" spans="1:48" x14ac:dyDescent="0.4">
      <c r="A366" s="40">
        <v>1614</v>
      </c>
      <c r="B366" s="47">
        <v>0.30692000000000003</v>
      </c>
      <c r="C366" s="41">
        <f t="shared" si="87"/>
        <v>0</v>
      </c>
      <c r="D366" s="52">
        <v>0.2555</v>
      </c>
      <c r="E366" s="41">
        <f t="shared" si="96"/>
        <v>0</v>
      </c>
      <c r="F366" s="38">
        <v>0.46399193548387097</v>
      </c>
      <c r="G366" s="41">
        <f t="shared" si="92"/>
        <v>0</v>
      </c>
      <c r="H366" s="56">
        <v>11.612672101449276</v>
      </c>
      <c r="I366" s="41">
        <f t="shared" si="89"/>
        <v>0</v>
      </c>
      <c r="J366" s="5">
        <v>0.27700000000000002</v>
      </c>
      <c r="K366" s="41">
        <f t="shared" si="93"/>
        <v>0</v>
      </c>
      <c r="L366" s="5">
        <v>8.7999999999999995E-2</v>
      </c>
      <c r="M366" s="41">
        <f t="shared" si="103"/>
        <v>0</v>
      </c>
      <c r="N366" s="46">
        <v>8.5925925925925919E-2</v>
      </c>
      <c r="O366" s="41">
        <f t="shared" si="97"/>
        <v>0</v>
      </c>
      <c r="P366" s="49">
        <f t="shared" si="98"/>
        <v>0.15030864197530863</v>
      </c>
      <c r="Q366" s="49">
        <f t="shared" si="100"/>
        <v>0</v>
      </c>
      <c r="R366" s="5">
        <v>4.5</v>
      </c>
      <c r="S366" s="41">
        <f t="shared" si="95"/>
        <v>0</v>
      </c>
      <c r="T366" s="48"/>
      <c r="U366" s="48"/>
      <c r="V366" s="40">
        <v>9.9</v>
      </c>
      <c r="W366" s="41">
        <f t="shared" si="90"/>
        <v>0</v>
      </c>
      <c r="X366" s="49">
        <f t="shared" si="84"/>
        <v>9.9</v>
      </c>
      <c r="Y366" s="49">
        <f t="shared" si="86"/>
        <v>0</v>
      </c>
      <c r="Z366" s="40"/>
      <c r="AA366" s="40"/>
      <c r="AB366" s="54">
        <v>20.74</v>
      </c>
      <c r="AC366" s="40"/>
      <c r="AD366" s="40"/>
      <c r="AE366" s="40"/>
      <c r="AF366" s="40"/>
      <c r="AG366" s="40"/>
      <c r="AH366" s="40"/>
      <c r="AI366" s="40"/>
      <c r="AJ366" s="54">
        <v>9.2156862745098031E-2</v>
      </c>
      <c r="AK366" s="41">
        <f t="shared" si="88"/>
        <v>0</v>
      </c>
      <c r="AL366" s="42">
        <v>0.13617647058823529</v>
      </c>
      <c r="AM366" s="41">
        <f t="shared" si="101"/>
        <v>-0.98039215686274161</v>
      </c>
      <c r="AN366" s="49">
        <f t="shared" si="99"/>
        <v>0.11416666666666667</v>
      </c>
      <c r="AO366" s="49">
        <f t="shared" si="102"/>
        <v>-0.49019607843137081</v>
      </c>
      <c r="AP366" s="40"/>
      <c r="AQ366" s="40"/>
      <c r="AR366" s="58">
        <v>0.28999999999999998</v>
      </c>
      <c r="AS366" s="41">
        <f t="shared" si="94"/>
        <v>0.69444444444441977</v>
      </c>
      <c r="AT366" s="3"/>
      <c r="AU366" s="3"/>
      <c r="AV366" s="44">
        <f t="shared" si="91"/>
        <v>4.8333559345575123</v>
      </c>
    </row>
    <row r="367" spans="1:48" x14ac:dyDescent="0.4">
      <c r="A367" s="40">
        <v>1615</v>
      </c>
      <c r="B367" s="47">
        <v>0.30692000000000003</v>
      </c>
      <c r="C367" s="41">
        <f t="shared" si="87"/>
        <v>0</v>
      </c>
      <c r="D367" s="52">
        <v>0.2555</v>
      </c>
      <c r="E367" s="41">
        <f t="shared" si="96"/>
        <v>0</v>
      </c>
      <c r="F367" s="38">
        <v>0.46399193548387097</v>
      </c>
      <c r="G367" s="41">
        <f t="shared" si="92"/>
        <v>0</v>
      </c>
      <c r="H367" s="56">
        <v>11.612672101449276</v>
      </c>
      <c r="I367" s="41">
        <f t="shared" si="89"/>
        <v>0</v>
      </c>
      <c r="J367" s="5">
        <v>0.27600000000000002</v>
      </c>
      <c r="K367" s="41">
        <f t="shared" ref="K367:K398" si="104">100*(J367/J366-1)</f>
        <v>-0.36101083032491488</v>
      </c>
      <c r="L367" s="5">
        <v>8.7999999999999995E-2</v>
      </c>
      <c r="M367" s="41">
        <f t="shared" si="103"/>
        <v>0</v>
      </c>
      <c r="N367" s="46">
        <v>8.5925925925925919E-2</v>
      </c>
      <c r="O367" s="41">
        <f t="shared" si="97"/>
        <v>0</v>
      </c>
      <c r="P367" s="49">
        <f t="shared" si="98"/>
        <v>0.14997530864197531</v>
      </c>
      <c r="Q367" s="49">
        <f t="shared" si="100"/>
        <v>-0.1203369434416383</v>
      </c>
      <c r="R367" s="5">
        <v>4.5</v>
      </c>
      <c r="S367" s="41">
        <f t="shared" si="95"/>
        <v>0</v>
      </c>
      <c r="T367" s="48"/>
      <c r="U367" s="48"/>
      <c r="V367" s="40">
        <v>9.9</v>
      </c>
      <c r="W367" s="41">
        <f t="shared" si="90"/>
        <v>0</v>
      </c>
      <c r="X367" s="49">
        <f t="shared" si="84"/>
        <v>9.9</v>
      </c>
      <c r="Y367" s="49">
        <f t="shared" si="86"/>
        <v>0</v>
      </c>
      <c r="Z367" s="40"/>
      <c r="AA367" s="40"/>
      <c r="AB367" s="54">
        <v>20.74</v>
      </c>
      <c r="AC367" s="40"/>
      <c r="AD367" s="40"/>
      <c r="AE367" s="40"/>
      <c r="AF367" s="40"/>
      <c r="AG367" s="40"/>
      <c r="AH367" s="40"/>
      <c r="AI367" s="40"/>
      <c r="AJ367" s="54">
        <v>9.2156862745098031E-2</v>
      </c>
      <c r="AK367" s="41">
        <f t="shared" si="88"/>
        <v>0</v>
      </c>
      <c r="AL367" s="42">
        <v>0.13617647058823529</v>
      </c>
      <c r="AM367" s="41">
        <f t="shared" si="101"/>
        <v>0</v>
      </c>
      <c r="AN367" s="49">
        <f t="shared" si="99"/>
        <v>0.11416666666666667</v>
      </c>
      <c r="AO367" s="49">
        <f t="shared" si="102"/>
        <v>0</v>
      </c>
      <c r="AP367" s="40"/>
      <c r="AQ367" s="40"/>
      <c r="AR367" s="58">
        <v>0.28999999999999998</v>
      </c>
      <c r="AS367" s="41">
        <f t="shared" si="94"/>
        <v>0</v>
      </c>
      <c r="AT367" s="3"/>
      <c r="AU367" s="3"/>
      <c r="AV367" s="44">
        <f t="shared" si="91"/>
        <v>4.8333226012241797</v>
      </c>
    </row>
    <row r="368" spans="1:48" x14ac:dyDescent="0.4">
      <c r="A368" s="40">
        <v>1616</v>
      </c>
      <c r="B368" s="47">
        <v>0.30330000000000001</v>
      </c>
      <c r="C368" s="41">
        <f t="shared" si="87"/>
        <v>-1.1794604457187607</v>
      </c>
      <c r="D368" s="52">
        <v>0.2555</v>
      </c>
      <c r="E368" s="41">
        <f t="shared" si="96"/>
        <v>0</v>
      </c>
      <c r="F368" s="38">
        <v>0.46399193548387097</v>
      </c>
      <c r="G368" s="41">
        <f t="shared" si="92"/>
        <v>0</v>
      </c>
      <c r="H368" s="56">
        <v>11.612672101449276</v>
      </c>
      <c r="I368" s="41">
        <f t="shared" si="89"/>
        <v>0</v>
      </c>
      <c r="J368" s="5">
        <v>0.27600000000000002</v>
      </c>
      <c r="K368" s="41">
        <f t="shared" si="104"/>
        <v>0</v>
      </c>
      <c r="L368" s="5">
        <v>8.2000000000000003E-2</v>
      </c>
      <c r="M368" s="41">
        <f t="shared" si="103"/>
        <v>-6.8181818181818121</v>
      </c>
      <c r="N368" s="46">
        <v>8.5925925925925919E-2</v>
      </c>
      <c r="O368" s="41">
        <f t="shared" si="97"/>
        <v>0</v>
      </c>
      <c r="P368" s="49">
        <f t="shared" si="98"/>
        <v>0.14797530864197531</v>
      </c>
      <c r="Q368" s="49">
        <f t="shared" si="100"/>
        <v>-2.2727272727272707</v>
      </c>
      <c r="R368" s="5">
        <v>4.5</v>
      </c>
      <c r="S368" s="41">
        <f t="shared" si="95"/>
        <v>0</v>
      </c>
      <c r="T368" s="48"/>
      <c r="U368" s="48"/>
      <c r="V368" s="40">
        <v>9.9</v>
      </c>
      <c r="W368" s="41">
        <f t="shared" si="90"/>
        <v>0</v>
      </c>
      <c r="X368" s="49">
        <f t="shared" si="84"/>
        <v>9.9</v>
      </c>
      <c r="Y368" s="49">
        <f t="shared" si="86"/>
        <v>0</v>
      </c>
      <c r="Z368" s="40"/>
      <c r="AA368" s="40"/>
      <c r="AB368" s="54">
        <v>20.74</v>
      </c>
      <c r="AC368" s="40"/>
      <c r="AD368" s="40"/>
      <c r="AE368" s="40"/>
      <c r="AF368" s="40"/>
      <c r="AG368" s="40"/>
      <c r="AH368" s="40"/>
      <c r="AI368" s="40"/>
      <c r="AJ368" s="54">
        <v>9.3069306930693069E-2</v>
      </c>
      <c r="AK368" s="41">
        <f t="shared" si="88"/>
        <v>0.99009900990099098</v>
      </c>
      <c r="AL368" s="42">
        <v>0.13617647058823529</v>
      </c>
      <c r="AM368" s="41">
        <f t="shared" si="101"/>
        <v>0</v>
      </c>
      <c r="AN368" s="49">
        <f t="shared" si="99"/>
        <v>0.11462288875946418</v>
      </c>
      <c r="AO368" s="49">
        <f t="shared" si="102"/>
        <v>0.49504950495049549</v>
      </c>
      <c r="AP368" s="40"/>
      <c r="AQ368" s="40"/>
      <c r="AR368" s="58">
        <v>0.28800000000000003</v>
      </c>
      <c r="AS368" s="41">
        <f t="shared" si="94"/>
        <v>-0.68965517241377228</v>
      </c>
      <c r="AT368" s="3"/>
      <c r="AU368" s="3"/>
      <c r="AV368" s="44">
        <f t="shared" si="91"/>
        <v>4.8326062234334577</v>
      </c>
    </row>
    <row r="369" spans="1:48" x14ac:dyDescent="0.4">
      <c r="A369" s="40">
        <v>1617</v>
      </c>
      <c r="B369" s="47">
        <v>0.29977999999999999</v>
      </c>
      <c r="C369" s="41">
        <f t="shared" si="87"/>
        <v>-1.1605670952852032</v>
      </c>
      <c r="D369" s="52">
        <v>0.2555</v>
      </c>
      <c r="E369" s="41">
        <f t="shared" si="96"/>
        <v>0</v>
      </c>
      <c r="F369" s="38">
        <v>0.46399193548387097</v>
      </c>
      <c r="G369" s="41">
        <f t="shared" si="92"/>
        <v>0</v>
      </c>
      <c r="H369" s="56">
        <v>11.612672101449276</v>
      </c>
      <c r="I369" s="41">
        <f t="shared" si="89"/>
        <v>0</v>
      </c>
      <c r="J369" s="5">
        <v>0.27400000000000002</v>
      </c>
      <c r="K369" s="41">
        <f t="shared" si="104"/>
        <v>-0.72463768115942351</v>
      </c>
      <c r="L369" s="5">
        <v>8.7999999999999995E-2</v>
      </c>
      <c r="M369" s="41">
        <f t="shared" si="103"/>
        <v>7.3170731707316916</v>
      </c>
      <c r="N369" s="46">
        <v>8.5925925925925919E-2</v>
      </c>
      <c r="O369" s="41">
        <f t="shared" si="97"/>
        <v>0</v>
      </c>
      <c r="P369" s="49">
        <f t="shared" si="98"/>
        <v>0.14930864197530863</v>
      </c>
      <c r="Q369" s="49">
        <f t="shared" si="100"/>
        <v>2.1974784965240892</v>
      </c>
      <c r="R369" s="5">
        <v>4.5</v>
      </c>
      <c r="S369" s="41">
        <f t="shared" si="95"/>
        <v>0</v>
      </c>
      <c r="T369" s="48"/>
      <c r="U369" s="48"/>
      <c r="V369" s="40">
        <v>9.9</v>
      </c>
      <c r="W369" s="41">
        <f t="shared" si="90"/>
        <v>0</v>
      </c>
      <c r="X369" s="49">
        <f t="shared" si="84"/>
        <v>9.9</v>
      </c>
      <c r="Y369" s="49">
        <f t="shared" si="86"/>
        <v>0</v>
      </c>
      <c r="Z369" s="40"/>
      <c r="AA369" s="40"/>
      <c r="AB369" s="54">
        <v>20.74</v>
      </c>
      <c r="AC369" s="40"/>
      <c r="AD369" s="40"/>
      <c r="AE369" s="40"/>
      <c r="AF369" s="40"/>
      <c r="AG369" s="40"/>
      <c r="AH369" s="40"/>
      <c r="AI369" s="40"/>
      <c r="AJ369" s="54">
        <v>9.2156862745098031E-2</v>
      </c>
      <c r="AK369" s="41">
        <f t="shared" si="88"/>
        <v>-0.98039215686275272</v>
      </c>
      <c r="AL369" s="42">
        <v>0.13617647058823529</v>
      </c>
      <c r="AM369" s="41">
        <f t="shared" si="101"/>
        <v>0</v>
      </c>
      <c r="AN369" s="49">
        <f t="shared" si="99"/>
        <v>0.11416666666666667</v>
      </c>
      <c r="AO369" s="49">
        <f t="shared" si="102"/>
        <v>-0.49019607843137636</v>
      </c>
      <c r="AP369" s="40"/>
      <c r="AQ369" s="40"/>
      <c r="AR369" s="58">
        <v>0.28800000000000003</v>
      </c>
      <c r="AS369" s="41">
        <f t="shared" si="94"/>
        <v>0</v>
      </c>
      <c r="AT369" s="3"/>
      <c r="AU369" s="3"/>
      <c r="AV369" s="44">
        <f t="shared" si="91"/>
        <v>4.8323419345575127</v>
      </c>
    </row>
    <row r="370" spans="1:48" x14ac:dyDescent="0.4">
      <c r="A370" s="40">
        <v>1618</v>
      </c>
      <c r="B370" s="47">
        <v>0.28644999999999998</v>
      </c>
      <c r="C370" s="41">
        <f t="shared" si="87"/>
        <v>-4.4465941690573167</v>
      </c>
      <c r="D370" s="52">
        <v>0.2555</v>
      </c>
      <c r="E370" s="41">
        <f t="shared" si="96"/>
        <v>0</v>
      </c>
      <c r="F370" s="38">
        <v>0.46399193548387097</v>
      </c>
      <c r="G370" s="41">
        <f t="shared" si="92"/>
        <v>0</v>
      </c>
      <c r="H370" s="56">
        <v>11.612672101449276</v>
      </c>
      <c r="I370" s="41">
        <f t="shared" si="89"/>
        <v>0</v>
      </c>
      <c r="J370" s="5">
        <v>0.27200000000000002</v>
      </c>
      <c r="K370" s="41">
        <f t="shared" si="104"/>
        <v>-0.72992700729926918</v>
      </c>
      <c r="L370" s="5">
        <v>8.2000000000000003E-2</v>
      </c>
      <c r="M370" s="41">
        <f t="shared" si="103"/>
        <v>-6.8181818181818121</v>
      </c>
      <c r="N370" s="46">
        <v>8.5925925925925919E-2</v>
      </c>
      <c r="O370" s="41">
        <f t="shared" si="97"/>
        <v>0</v>
      </c>
      <c r="P370" s="49">
        <f t="shared" si="98"/>
        <v>0.14664197530864198</v>
      </c>
      <c r="Q370" s="49">
        <f t="shared" si="100"/>
        <v>-2.5160362751603604</v>
      </c>
      <c r="R370" s="5">
        <v>4.5</v>
      </c>
      <c r="S370" s="41">
        <f t="shared" si="95"/>
        <v>0</v>
      </c>
      <c r="T370" s="48"/>
      <c r="U370" s="48"/>
      <c r="V370" s="40">
        <v>9.9</v>
      </c>
      <c r="W370" s="41">
        <f t="shared" si="90"/>
        <v>0</v>
      </c>
      <c r="X370" s="49">
        <f t="shared" si="84"/>
        <v>9.9</v>
      </c>
      <c r="Y370" s="49">
        <f t="shared" si="86"/>
        <v>0</v>
      </c>
      <c r="Z370" s="40"/>
      <c r="AA370" s="40"/>
      <c r="AB370" s="54">
        <v>20.74</v>
      </c>
      <c r="AC370" s="40"/>
      <c r="AD370" s="40"/>
      <c r="AE370" s="40"/>
      <c r="AF370" s="40"/>
      <c r="AG370" s="40"/>
      <c r="AH370" s="40"/>
      <c r="AI370" s="40"/>
      <c r="AJ370" s="54">
        <v>9.2156862745098031E-2</v>
      </c>
      <c r="AK370" s="41">
        <f t="shared" si="88"/>
        <v>0</v>
      </c>
      <c r="AL370" s="42">
        <v>0.13617647058823529</v>
      </c>
      <c r="AM370" s="41">
        <f t="shared" si="101"/>
        <v>0</v>
      </c>
      <c r="AN370" s="49">
        <f t="shared" si="99"/>
        <v>0.11416666666666667</v>
      </c>
      <c r="AO370" s="49">
        <f t="shared" si="102"/>
        <v>0</v>
      </c>
      <c r="AP370" s="40"/>
      <c r="AQ370" s="40"/>
      <c r="AR370" s="58">
        <v>0.28000000000000003</v>
      </c>
      <c r="AS370" s="41">
        <f t="shared" si="94"/>
        <v>-2.777777777777779</v>
      </c>
      <c r="AT370" s="3"/>
      <c r="AU370" s="3"/>
      <c r="AV370" s="44">
        <f t="shared" si="91"/>
        <v>4.8299422678908446</v>
      </c>
    </row>
    <row r="371" spans="1:48" x14ac:dyDescent="0.4">
      <c r="A371" s="40">
        <v>1619</v>
      </c>
      <c r="B371" s="47">
        <v>0.28644999999999998</v>
      </c>
      <c r="C371" s="41">
        <f t="shared" si="87"/>
        <v>0</v>
      </c>
      <c r="D371" s="52">
        <v>0.2555</v>
      </c>
      <c r="E371" s="41">
        <f t="shared" si="96"/>
        <v>0</v>
      </c>
      <c r="F371" s="38">
        <v>0.46399193548387097</v>
      </c>
      <c r="G371" s="41">
        <f t="shared" si="92"/>
        <v>0</v>
      </c>
      <c r="H371" s="56">
        <v>11.612672101449276</v>
      </c>
      <c r="I371" s="41">
        <f t="shared" si="89"/>
        <v>0</v>
      </c>
      <c r="J371" s="5">
        <v>0.27</v>
      </c>
      <c r="K371" s="41">
        <f t="shared" si="104"/>
        <v>-0.73529411764705621</v>
      </c>
      <c r="L371" s="5">
        <v>8.2000000000000003E-2</v>
      </c>
      <c r="M371" s="41">
        <f t="shared" si="103"/>
        <v>0</v>
      </c>
      <c r="N371" s="46">
        <v>8.5925925925925919E-2</v>
      </c>
      <c r="O371" s="41">
        <f t="shared" si="97"/>
        <v>0</v>
      </c>
      <c r="P371" s="49">
        <f t="shared" si="98"/>
        <v>0.1459753086419753</v>
      </c>
      <c r="Q371" s="49">
        <f t="shared" si="100"/>
        <v>-0.2450980392156854</v>
      </c>
      <c r="R371" s="5">
        <v>4.5</v>
      </c>
      <c r="S371" s="41">
        <f t="shared" si="95"/>
        <v>0</v>
      </c>
      <c r="T371" s="48"/>
      <c r="U371" s="48"/>
      <c r="V371" s="40">
        <v>9.8000000000000007</v>
      </c>
      <c r="W371" s="41">
        <f t="shared" si="90"/>
        <v>-1.0101010101010055</v>
      </c>
      <c r="X371" s="49">
        <f t="shared" si="84"/>
        <v>9.8000000000000007</v>
      </c>
      <c r="Y371" s="49">
        <f t="shared" si="86"/>
        <v>-1.0101010101010055</v>
      </c>
      <c r="Z371" s="40"/>
      <c r="AA371" s="40"/>
      <c r="AB371" s="54">
        <v>20.74</v>
      </c>
      <c r="AC371" s="40"/>
      <c r="AD371" s="40"/>
      <c r="AE371" s="40"/>
      <c r="AF371" s="40"/>
      <c r="AG371" s="40"/>
      <c r="AH371" s="40"/>
      <c r="AI371" s="40"/>
      <c r="AJ371" s="54">
        <v>9.1262135922330095E-2</v>
      </c>
      <c r="AK371" s="41">
        <f t="shared" si="88"/>
        <v>-0.97087378640775546</v>
      </c>
      <c r="AL371" s="42">
        <v>0.13671259842519684</v>
      </c>
      <c r="AM371" s="41">
        <f t="shared" si="101"/>
        <v>0.3937007874015741</v>
      </c>
      <c r="AN371" s="49">
        <f t="shared" si="99"/>
        <v>0.11398736717376347</v>
      </c>
      <c r="AO371" s="49">
        <f t="shared" si="102"/>
        <v>-0.28858649950309068</v>
      </c>
      <c r="AP371" s="40"/>
      <c r="AQ371" s="40"/>
      <c r="AR371" s="58">
        <v>0.28000000000000003</v>
      </c>
      <c r="AS371" s="41">
        <f t="shared" si="94"/>
        <v>0</v>
      </c>
      <c r="AT371" s="3"/>
      <c r="AU371" s="3"/>
      <c r="AV371" s="44">
        <f t="shared" si="91"/>
        <v>4.8198576712748888</v>
      </c>
    </row>
    <row r="372" spans="1:48" x14ac:dyDescent="0.4">
      <c r="A372" s="40">
        <v>1620</v>
      </c>
      <c r="B372" s="47">
        <v>0.28644999999999998</v>
      </c>
      <c r="C372" s="41">
        <f t="shared" si="87"/>
        <v>0</v>
      </c>
      <c r="D372" s="52">
        <v>0.2555</v>
      </c>
      <c r="E372" s="41">
        <f t="shared" si="96"/>
        <v>0</v>
      </c>
      <c r="F372" s="38">
        <v>0.46399193548387097</v>
      </c>
      <c r="G372" s="41">
        <f t="shared" si="92"/>
        <v>0</v>
      </c>
      <c r="H372" s="56">
        <v>11.612672101449276</v>
      </c>
      <c r="I372" s="41">
        <f t="shared" si="89"/>
        <v>0</v>
      </c>
      <c r="J372" s="5">
        <v>0.26800000000000002</v>
      </c>
      <c r="K372" s="41">
        <f t="shared" si="104"/>
        <v>-0.74074074074074181</v>
      </c>
      <c r="L372" s="5">
        <v>8.2000000000000003E-2</v>
      </c>
      <c r="M372" s="41">
        <f t="shared" si="103"/>
        <v>0</v>
      </c>
      <c r="N372" s="46">
        <v>8.5925925925925919E-2</v>
      </c>
      <c r="O372" s="41">
        <f t="shared" si="97"/>
        <v>0</v>
      </c>
      <c r="P372" s="49">
        <f t="shared" si="98"/>
        <v>0.14530864197530866</v>
      </c>
      <c r="Q372" s="49">
        <f t="shared" si="100"/>
        <v>-0.24691358024691393</v>
      </c>
      <c r="R372" s="5">
        <v>4.5</v>
      </c>
      <c r="S372" s="41">
        <f t="shared" si="95"/>
        <v>0</v>
      </c>
      <c r="T372" s="48"/>
      <c r="U372" s="48"/>
      <c r="V372" s="40">
        <v>9.8000000000000007</v>
      </c>
      <c r="W372" s="41">
        <f t="shared" si="90"/>
        <v>0</v>
      </c>
      <c r="X372" s="49">
        <f t="shared" si="84"/>
        <v>9.8000000000000007</v>
      </c>
      <c r="Y372" s="49">
        <f t="shared" si="86"/>
        <v>0</v>
      </c>
      <c r="Z372" s="40"/>
      <c r="AA372" s="40"/>
      <c r="AB372" s="54">
        <v>20.74</v>
      </c>
      <c r="AC372" s="40"/>
      <c r="AD372" s="40"/>
      <c r="AE372" s="40"/>
      <c r="AF372" s="40"/>
      <c r="AG372" s="40"/>
      <c r="AH372" s="40"/>
      <c r="AI372" s="40"/>
      <c r="AJ372" s="54">
        <v>9.0550043348425008E-2</v>
      </c>
      <c r="AK372" s="41">
        <f t="shared" si="88"/>
        <v>-0.78027165013003774</v>
      </c>
      <c r="AL372" s="42">
        <v>0.13610975012248896</v>
      </c>
      <c r="AM372" s="41">
        <f t="shared" si="101"/>
        <v>-0.440960313571781</v>
      </c>
      <c r="AN372" s="49">
        <f t="shared" si="99"/>
        <v>0.11332989673545699</v>
      </c>
      <c r="AO372" s="49">
        <f t="shared" si="102"/>
        <v>-0.61061598185090937</v>
      </c>
      <c r="AP372" s="40"/>
      <c r="AQ372" s="40"/>
      <c r="AR372" s="58">
        <v>0.28000000000000003</v>
      </c>
      <c r="AS372" s="41">
        <f t="shared" si="94"/>
        <v>0</v>
      </c>
      <c r="AT372" s="3"/>
      <c r="AU372" s="3"/>
      <c r="AV372" s="44">
        <f t="shared" si="91"/>
        <v>4.8197252575643912</v>
      </c>
    </row>
    <row r="373" spans="1:48" x14ac:dyDescent="0.4">
      <c r="A373" s="40">
        <v>1621</v>
      </c>
      <c r="B373" s="47">
        <v>0.28644999999999998</v>
      </c>
      <c r="C373" s="41">
        <f t="shared" si="87"/>
        <v>0</v>
      </c>
      <c r="D373" s="52">
        <v>0.2555</v>
      </c>
      <c r="E373" s="41">
        <f t="shared" si="96"/>
        <v>0</v>
      </c>
      <c r="F373" s="38">
        <v>0.46399193548387097</v>
      </c>
      <c r="G373" s="41">
        <f t="shared" si="92"/>
        <v>0</v>
      </c>
      <c r="H373" s="56">
        <v>11.612672101449276</v>
      </c>
      <c r="I373" s="41">
        <f t="shared" si="89"/>
        <v>0</v>
      </c>
      <c r="J373" s="5">
        <v>0.26500000000000001</v>
      </c>
      <c r="K373" s="41">
        <f t="shared" si="104"/>
        <v>-1.1194029850746245</v>
      </c>
      <c r="L373" s="5">
        <v>8.2000000000000003E-2</v>
      </c>
      <c r="M373" s="41">
        <f t="shared" si="103"/>
        <v>0</v>
      </c>
      <c r="N373" s="46">
        <v>8.5925925925925919E-2</v>
      </c>
      <c r="O373" s="41">
        <f t="shared" si="97"/>
        <v>0</v>
      </c>
      <c r="P373" s="49">
        <f t="shared" si="98"/>
        <v>0.14430864197530865</v>
      </c>
      <c r="Q373" s="49">
        <f t="shared" si="100"/>
        <v>-0.3731343283582082</v>
      </c>
      <c r="R373" s="5">
        <v>4.5</v>
      </c>
      <c r="S373" s="41">
        <f t="shared" si="95"/>
        <v>0</v>
      </c>
      <c r="T373" s="48"/>
      <c r="U373" s="48"/>
      <c r="V373" s="40">
        <v>9.8000000000000007</v>
      </c>
      <c r="W373" s="41">
        <f t="shared" si="90"/>
        <v>0</v>
      </c>
      <c r="X373" s="49">
        <f t="shared" ref="X373:X436" si="105">AVERAGE(T373,V373)</f>
        <v>9.8000000000000007</v>
      </c>
      <c r="Y373" s="49">
        <f t="shared" si="86"/>
        <v>0</v>
      </c>
      <c r="Z373" s="40"/>
      <c r="AA373" s="40"/>
      <c r="AB373" s="54">
        <v>20.74</v>
      </c>
      <c r="AC373" s="40"/>
      <c r="AD373" s="40"/>
      <c r="AE373" s="40"/>
      <c r="AF373" s="40"/>
      <c r="AG373" s="40"/>
      <c r="AH373" s="40"/>
      <c r="AI373" s="40"/>
      <c r="AJ373" s="54">
        <v>8.9557926829268289E-2</v>
      </c>
      <c r="AK373" s="41">
        <f t="shared" si="88"/>
        <v>-1.0956554878048808</v>
      </c>
      <c r="AL373" s="42">
        <v>0.13511673151750972</v>
      </c>
      <c r="AM373" s="41">
        <f t="shared" si="101"/>
        <v>-0.72957198443579507</v>
      </c>
      <c r="AN373" s="49">
        <f t="shared" si="99"/>
        <v>0.11233732917338901</v>
      </c>
      <c r="AO373" s="49">
        <f t="shared" si="102"/>
        <v>-0.91261373612033792</v>
      </c>
      <c r="AP373" s="40"/>
      <c r="AQ373" s="40"/>
      <c r="AR373" s="58">
        <v>0.28000000000000003</v>
      </c>
      <c r="AS373" s="41">
        <f t="shared" si="94"/>
        <v>0</v>
      </c>
      <c r="AT373" s="3"/>
      <c r="AU373" s="3"/>
      <c r="AV373" s="44">
        <f t="shared" si="91"/>
        <v>4.8195260008081835</v>
      </c>
    </row>
    <row r="374" spans="1:48" x14ac:dyDescent="0.4">
      <c r="A374" s="40">
        <v>1622</v>
      </c>
      <c r="B374" s="47">
        <v>0.28644999999999998</v>
      </c>
      <c r="C374" s="41">
        <f t="shared" si="87"/>
        <v>0</v>
      </c>
      <c r="D374" s="52">
        <v>0.2555</v>
      </c>
      <c r="E374" s="41">
        <f t="shared" si="96"/>
        <v>0</v>
      </c>
      <c r="F374" s="38">
        <v>0.46399193548387097</v>
      </c>
      <c r="G374" s="41">
        <f t="shared" si="92"/>
        <v>0</v>
      </c>
      <c r="H374" s="56">
        <v>11.612672101449276</v>
      </c>
      <c r="I374" s="41">
        <f t="shared" si="89"/>
        <v>0</v>
      </c>
      <c r="J374" s="5">
        <v>0.26300000000000001</v>
      </c>
      <c r="K374" s="41">
        <f t="shared" si="104"/>
        <v>-0.7547169811320753</v>
      </c>
      <c r="L374" s="5">
        <v>8.2000000000000003E-2</v>
      </c>
      <c r="M374" s="41">
        <f t="shared" si="103"/>
        <v>0</v>
      </c>
      <c r="N374" s="46">
        <v>8.5925925925925919E-2</v>
      </c>
      <c r="O374" s="41">
        <f t="shared" si="97"/>
        <v>0</v>
      </c>
      <c r="P374" s="49">
        <f t="shared" si="98"/>
        <v>0.14364197530864198</v>
      </c>
      <c r="Q374" s="49">
        <f t="shared" si="100"/>
        <v>-0.2515723270440251</v>
      </c>
      <c r="R374" s="5">
        <v>4.5</v>
      </c>
      <c r="S374" s="41">
        <f t="shared" si="95"/>
        <v>0</v>
      </c>
      <c r="T374" s="48"/>
      <c r="U374" s="48"/>
      <c r="V374" s="40">
        <v>9.8000000000000007</v>
      </c>
      <c r="W374" s="41">
        <f t="shared" si="90"/>
        <v>0</v>
      </c>
      <c r="X374" s="49">
        <f t="shared" si="105"/>
        <v>9.8000000000000007</v>
      </c>
      <c r="Y374" s="49">
        <f t="shared" ref="Y374:Y437" si="106">AVERAGE(U374,W374)</f>
        <v>0</v>
      </c>
      <c r="Z374" s="40"/>
      <c r="AA374" s="40"/>
      <c r="AB374" s="54">
        <v>20.74</v>
      </c>
      <c r="AC374" s="40"/>
      <c r="AD374" s="40"/>
      <c r="AE374" s="40"/>
      <c r="AF374" s="40"/>
      <c r="AG374" s="40"/>
      <c r="AH374" s="40"/>
      <c r="AI374" s="40"/>
      <c r="AJ374" s="54">
        <v>8.8855279326968517E-2</v>
      </c>
      <c r="AK374" s="41">
        <f t="shared" si="88"/>
        <v>-0.78457321107855416</v>
      </c>
      <c r="AL374" s="42">
        <v>0.13485436893203884</v>
      </c>
      <c r="AM374" s="41">
        <f t="shared" si="101"/>
        <v>-0.19417475728155109</v>
      </c>
      <c r="AN374" s="49">
        <f t="shared" si="99"/>
        <v>0.11185482412950368</v>
      </c>
      <c r="AO374" s="49">
        <f t="shared" si="102"/>
        <v>-0.48937398418005262</v>
      </c>
      <c r="AP374" s="40"/>
      <c r="AQ374" s="40"/>
      <c r="AR374" s="58">
        <v>0.23</v>
      </c>
      <c r="AS374" s="41">
        <f t="shared" si="94"/>
        <v>-17.857142857142861</v>
      </c>
      <c r="AT374" s="3"/>
      <c r="AU374" s="3"/>
      <c r="AV374" s="44">
        <f t="shared" si="91"/>
        <v>4.8144110836371281</v>
      </c>
    </row>
    <row r="375" spans="1:48" x14ac:dyDescent="0.4">
      <c r="A375" s="40">
        <v>1623</v>
      </c>
      <c r="B375" s="47">
        <v>0.28644999999999998</v>
      </c>
      <c r="C375" s="41">
        <f t="shared" si="87"/>
        <v>0</v>
      </c>
      <c r="D375" s="52">
        <v>0.2555</v>
      </c>
      <c r="E375" s="41">
        <f t="shared" si="96"/>
        <v>0</v>
      </c>
      <c r="F375" s="38">
        <v>0.46399193548387097</v>
      </c>
      <c r="G375" s="41">
        <f t="shared" si="92"/>
        <v>0</v>
      </c>
      <c r="H375" s="56">
        <v>11.612672101449276</v>
      </c>
      <c r="I375" s="41">
        <f t="shared" si="89"/>
        <v>0</v>
      </c>
      <c r="J375" s="5">
        <v>0.26100000000000001</v>
      </c>
      <c r="K375" s="41">
        <f t="shared" si="104"/>
        <v>-0.76045627376425395</v>
      </c>
      <c r="L375" s="5">
        <v>8.2000000000000003E-2</v>
      </c>
      <c r="M375" s="41">
        <f t="shared" si="103"/>
        <v>0</v>
      </c>
      <c r="N375" s="46">
        <v>8.5925925925925919E-2</v>
      </c>
      <c r="O375" s="41">
        <f t="shared" si="97"/>
        <v>0</v>
      </c>
      <c r="P375" s="49">
        <f t="shared" si="98"/>
        <v>0.1429753086419753</v>
      </c>
      <c r="Q375" s="49">
        <f t="shared" si="100"/>
        <v>-0.25348542458808465</v>
      </c>
      <c r="R375" s="5">
        <v>4.5</v>
      </c>
      <c r="S375" s="41">
        <f t="shared" si="95"/>
        <v>0</v>
      </c>
      <c r="T375" s="48"/>
      <c r="U375" s="48"/>
      <c r="V375" s="40">
        <v>9.8000000000000007</v>
      </c>
      <c r="W375" s="41">
        <f t="shared" si="90"/>
        <v>0</v>
      </c>
      <c r="X375" s="49">
        <f t="shared" si="105"/>
        <v>9.8000000000000007</v>
      </c>
      <c r="Y375" s="49">
        <f t="shared" si="106"/>
        <v>0</v>
      </c>
      <c r="Z375" s="40"/>
      <c r="AA375" s="40"/>
      <c r="AB375" s="54">
        <v>20.74</v>
      </c>
      <c r="AC375" s="40"/>
      <c r="AD375" s="40"/>
      <c r="AE375" s="40"/>
      <c r="AF375" s="40"/>
      <c r="AG375" s="40"/>
      <c r="AH375" s="40"/>
      <c r="AI375" s="40"/>
      <c r="AJ375" s="54">
        <v>8.533817521561507E-2</v>
      </c>
      <c r="AK375" s="41">
        <f t="shared" si="88"/>
        <v>-3.9582387653200102</v>
      </c>
      <c r="AL375" s="42">
        <v>0.13465826466311195</v>
      </c>
      <c r="AM375" s="41">
        <f t="shared" si="101"/>
        <v>-0.14541929229279216</v>
      </c>
      <c r="AN375" s="49">
        <f t="shared" si="99"/>
        <v>0.10999821993936351</v>
      </c>
      <c r="AO375" s="49">
        <f t="shared" si="102"/>
        <v>-2.0518290288064014</v>
      </c>
      <c r="AP375" s="40"/>
      <c r="AQ375" s="40"/>
      <c r="AR375" s="58"/>
      <c r="AS375" s="41" t="s">
        <v>32</v>
      </c>
      <c r="AT375" s="3"/>
      <c r="AU375" s="3"/>
      <c r="AV375" s="44">
        <f t="shared" si="91"/>
        <v>5.3235097295016098</v>
      </c>
    </row>
    <row r="376" spans="1:48" x14ac:dyDescent="0.4">
      <c r="A376" s="40">
        <v>1624</v>
      </c>
      <c r="B376" s="47">
        <v>0.28644999999999998</v>
      </c>
      <c r="C376" s="41">
        <f t="shared" si="87"/>
        <v>0</v>
      </c>
      <c r="D376" s="52">
        <v>0.2555</v>
      </c>
      <c r="E376" s="41">
        <f t="shared" si="96"/>
        <v>0</v>
      </c>
      <c r="F376" s="38">
        <v>0.46399193548387097</v>
      </c>
      <c r="G376" s="41">
        <f t="shared" si="92"/>
        <v>0</v>
      </c>
      <c r="H376" s="56">
        <v>11.612672101449276</v>
      </c>
      <c r="I376" s="41">
        <f t="shared" si="89"/>
        <v>0</v>
      </c>
      <c r="J376" s="5">
        <v>0.25900000000000001</v>
      </c>
      <c r="K376" s="41">
        <f t="shared" si="104"/>
        <v>-0.76628352490420992</v>
      </c>
      <c r="L376" s="5">
        <v>8.2000000000000003E-2</v>
      </c>
      <c r="M376" s="41">
        <f t="shared" si="103"/>
        <v>0</v>
      </c>
      <c r="N376" s="46">
        <v>8.3888888888888888E-2</v>
      </c>
      <c r="O376" s="41">
        <f t="shared" si="97"/>
        <v>-2.3706896551724088</v>
      </c>
      <c r="P376" s="49">
        <f t="shared" si="98"/>
        <v>0.14162962962962963</v>
      </c>
      <c r="Q376" s="49">
        <f t="shared" si="100"/>
        <v>-1.0456577266922062</v>
      </c>
      <c r="R376" s="5">
        <v>4.5</v>
      </c>
      <c r="S376" s="41">
        <f t="shared" si="95"/>
        <v>0</v>
      </c>
      <c r="T376" s="48"/>
      <c r="U376" s="48"/>
      <c r="V376" s="40">
        <v>9.8000000000000007</v>
      </c>
      <c r="W376" s="41">
        <f t="shared" si="90"/>
        <v>0</v>
      </c>
      <c r="X376" s="49">
        <f t="shared" si="105"/>
        <v>9.8000000000000007</v>
      </c>
      <c r="Y376" s="49">
        <f t="shared" si="106"/>
        <v>0</v>
      </c>
      <c r="Z376" s="40"/>
      <c r="AA376" s="40"/>
      <c r="AB376" s="54">
        <v>20.74</v>
      </c>
      <c r="AC376" s="40"/>
      <c r="AD376" s="40"/>
      <c r="AE376" s="40"/>
      <c r="AF376" s="40"/>
      <c r="AG376" s="40"/>
      <c r="AH376" s="40"/>
      <c r="AI376" s="40"/>
      <c r="AJ376" s="54">
        <v>8.3778966131907301E-2</v>
      </c>
      <c r="AK376" s="41">
        <f t="shared" si="88"/>
        <v>-1.8270944741533013</v>
      </c>
      <c r="AL376" s="42">
        <v>0.13433268858800773</v>
      </c>
      <c r="AM376" s="41">
        <f t="shared" si="101"/>
        <v>-0.24177949709863755</v>
      </c>
      <c r="AN376" s="49">
        <f t="shared" si="99"/>
        <v>0.10905582735995752</v>
      </c>
      <c r="AO376" s="49">
        <f t="shared" si="102"/>
        <v>-1.0344369856259694</v>
      </c>
      <c r="AP376" s="40"/>
      <c r="AQ376" s="40"/>
      <c r="AR376" s="58">
        <v>0.12</v>
      </c>
      <c r="AS376" s="41" t="s">
        <v>32</v>
      </c>
      <c r="AT376" s="3"/>
      <c r="AU376" s="3"/>
      <c r="AV376" s="44">
        <f t="shared" si="91"/>
        <v>4.8029299493922739</v>
      </c>
    </row>
    <row r="377" spans="1:48" x14ac:dyDescent="0.4">
      <c r="A377" s="40">
        <v>1625</v>
      </c>
      <c r="B377" s="47">
        <v>0.28520000000000001</v>
      </c>
      <c r="C377" s="41">
        <f t="shared" si="87"/>
        <v>-0.43637633094779638</v>
      </c>
      <c r="D377" s="52">
        <v>0.2555</v>
      </c>
      <c r="E377" s="41">
        <f t="shared" si="96"/>
        <v>0</v>
      </c>
      <c r="F377" s="38">
        <v>0.46399193548387097</v>
      </c>
      <c r="G377" s="41">
        <f t="shared" si="92"/>
        <v>0</v>
      </c>
      <c r="H377" s="56">
        <v>11.612672101449276</v>
      </c>
      <c r="I377" s="41">
        <f t="shared" si="89"/>
        <v>0</v>
      </c>
      <c r="J377" s="5">
        <v>0.28399999999999997</v>
      </c>
      <c r="K377" s="41">
        <f t="shared" si="104"/>
        <v>9.6525096525096323</v>
      </c>
      <c r="L377" s="5">
        <v>8.2000000000000003E-2</v>
      </c>
      <c r="M377" s="41">
        <f t="shared" si="103"/>
        <v>0</v>
      </c>
      <c r="N377" s="46">
        <v>8.3888888888888888E-2</v>
      </c>
      <c r="O377" s="41">
        <f t="shared" si="97"/>
        <v>0</v>
      </c>
      <c r="P377" s="49">
        <f t="shared" si="98"/>
        <v>0.14996296296296296</v>
      </c>
      <c r="Q377" s="49">
        <f t="shared" si="100"/>
        <v>3.2175032175032108</v>
      </c>
      <c r="R377" s="5">
        <v>4.5</v>
      </c>
      <c r="S377" s="41">
        <f t="shared" si="95"/>
        <v>0</v>
      </c>
      <c r="T377" s="48"/>
      <c r="U377" s="48"/>
      <c r="V377" s="40">
        <v>9.8000000000000007</v>
      </c>
      <c r="W377" s="41">
        <f t="shared" si="90"/>
        <v>0</v>
      </c>
      <c r="X377" s="49">
        <f t="shared" si="105"/>
        <v>9.8000000000000007</v>
      </c>
      <c r="Y377" s="49">
        <f t="shared" si="106"/>
        <v>0</v>
      </c>
      <c r="Z377" s="40"/>
      <c r="AA377" s="40"/>
      <c r="AB377" s="54">
        <v>20.74</v>
      </c>
      <c r="AC377" s="40"/>
      <c r="AD377" s="40"/>
      <c r="AE377" s="40"/>
      <c r="AF377" s="40"/>
      <c r="AG377" s="40"/>
      <c r="AH377" s="40"/>
      <c r="AI377" s="40"/>
      <c r="AJ377" s="54">
        <v>7.6243004298807676E-2</v>
      </c>
      <c r="AK377" s="41">
        <f t="shared" si="88"/>
        <v>-8.9950523156784872</v>
      </c>
      <c r="AL377" s="42">
        <v>0.13711747285291215</v>
      </c>
      <c r="AM377" s="41">
        <f t="shared" si="101"/>
        <v>2.0730503455083982</v>
      </c>
      <c r="AN377" s="49">
        <f t="shared" si="99"/>
        <v>0.10668023857585991</v>
      </c>
      <c r="AO377" s="49">
        <f t="shared" si="102"/>
        <v>-3.4610009850850445</v>
      </c>
      <c r="AP377" s="40"/>
      <c r="AQ377" s="40"/>
      <c r="AR377" s="58">
        <v>0.28000000000000003</v>
      </c>
      <c r="AS377" s="41">
        <f t="shared" ref="AS377:AS440" si="107">100*(AR377/AR376-1)</f>
        <v>133.33333333333334</v>
      </c>
      <c r="AT377" s="3"/>
      <c r="AU377" s="3"/>
      <c r="AV377" s="44">
        <f t="shared" si="91"/>
        <v>4.8194007238471972</v>
      </c>
    </row>
    <row r="378" spans="1:48" x14ac:dyDescent="0.4">
      <c r="A378" s="40">
        <v>1626</v>
      </c>
      <c r="B378" s="47">
        <v>0.28520000000000001</v>
      </c>
      <c r="C378" s="41">
        <f t="shared" si="87"/>
        <v>0</v>
      </c>
      <c r="D378" s="52">
        <v>0.2555</v>
      </c>
      <c r="E378" s="41">
        <f t="shared" si="96"/>
        <v>0</v>
      </c>
      <c r="F378" s="38">
        <v>0.46399193548387097</v>
      </c>
      <c r="G378" s="41">
        <f t="shared" si="92"/>
        <v>0</v>
      </c>
      <c r="H378" s="56">
        <v>11.612672101449276</v>
      </c>
      <c r="I378" s="41">
        <f t="shared" si="89"/>
        <v>0</v>
      </c>
      <c r="J378" s="5">
        <v>0.308</v>
      </c>
      <c r="K378" s="41">
        <f t="shared" si="104"/>
        <v>8.4507042253521227</v>
      </c>
      <c r="L378" s="5">
        <v>8.2000000000000003E-2</v>
      </c>
      <c r="M378" s="41">
        <f t="shared" si="103"/>
        <v>0</v>
      </c>
      <c r="N378" s="46">
        <v>8.3888888888888888E-2</v>
      </c>
      <c r="O378" s="41">
        <f t="shared" si="97"/>
        <v>0</v>
      </c>
      <c r="P378" s="49">
        <f t="shared" si="98"/>
        <v>0.15796296296296297</v>
      </c>
      <c r="Q378" s="49">
        <f t="shared" si="100"/>
        <v>2.8169014084507076</v>
      </c>
      <c r="R378" s="5">
        <v>4.5</v>
      </c>
      <c r="S378" s="41">
        <f t="shared" si="95"/>
        <v>0</v>
      </c>
      <c r="T378" s="48"/>
      <c r="U378" s="48"/>
      <c r="V378" s="40">
        <v>9.8000000000000007</v>
      </c>
      <c r="W378" s="41">
        <f t="shared" si="90"/>
        <v>0</v>
      </c>
      <c r="X378" s="49">
        <f t="shared" si="105"/>
        <v>9.8000000000000007</v>
      </c>
      <c r="Y378" s="49">
        <f t="shared" si="106"/>
        <v>0</v>
      </c>
      <c r="Z378" s="40"/>
      <c r="AA378" s="40"/>
      <c r="AB378" s="54">
        <v>20.74</v>
      </c>
      <c r="AC378" s="40"/>
      <c r="AD378" s="40"/>
      <c r="AE378" s="40"/>
      <c r="AF378" s="40"/>
      <c r="AG378" s="40"/>
      <c r="AH378" s="40"/>
      <c r="AI378" s="40"/>
      <c r="AJ378" s="54">
        <v>6.3070316693505102E-2</v>
      </c>
      <c r="AK378" s="41">
        <f t="shared" si="88"/>
        <v>-17.277241009125056</v>
      </c>
      <c r="AL378" s="42">
        <v>0.13651105651105649</v>
      </c>
      <c r="AM378" s="41">
        <f t="shared" si="101"/>
        <v>-0.44226044226045591</v>
      </c>
      <c r="AN378" s="49">
        <f t="shared" si="99"/>
        <v>9.9790686602280798E-2</v>
      </c>
      <c r="AO378" s="49">
        <f t="shared" si="102"/>
        <v>-8.8597507256927557</v>
      </c>
      <c r="AP378" s="40"/>
      <c r="AQ378" s="40"/>
      <c r="AR378" s="58">
        <v>0.28000000000000003</v>
      </c>
      <c r="AS378" s="41">
        <f t="shared" si="107"/>
        <v>0</v>
      </c>
      <c r="AT378" s="3"/>
      <c r="AU378" s="3"/>
      <c r="AV378" s="44">
        <f t="shared" si="91"/>
        <v>4.8195117686498392</v>
      </c>
    </row>
    <row r="379" spans="1:48" x14ac:dyDescent="0.4">
      <c r="A379" s="40">
        <v>1627</v>
      </c>
      <c r="B379" s="47">
        <v>0.27900000000000003</v>
      </c>
      <c r="C379" s="41">
        <f t="shared" si="87"/>
        <v>-2.1739130434782594</v>
      </c>
      <c r="D379" s="52">
        <v>0.2555</v>
      </c>
      <c r="E379" s="41">
        <f t="shared" si="96"/>
        <v>0</v>
      </c>
      <c r="F379" s="38">
        <v>0.46399193548387097</v>
      </c>
      <c r="G379" s="41">
        <f t="shared" si="92"/>
        <v>0</v>
      </c>
      <c r="H379" s="56">
        <v>11.612672101449276</v>
      </c>
      <c r="I379" s="41">
        <f t="shared" si="89"/>
        <v>0</v>
      </c>
      <c r="J379" s="5">
        <v>0.28000000000000003</v>
      </c>
      <c r="K379" s="41">
        <f t="shared" si="104"/>
        <v>-9.0909090909090828</v>
      </c>
      <c r="L379" s="5">
        <v>8.2000000000000003E-2</v>
      </c>
      <c r="M379" s="41">
        <f t="shared" si="103"/>
        <v>0</v>
      </c>
      <c r="N379" s="46">
        <v>8.3888888888888888E-2</v>
      </c>
      <c r="O379" s="41">
        <f t="shared" si="97"/>
        <v>0</v>
      </c>
      <c r="P379" s="49">
        <f t="shared" si="98"/>
        <v>0.14862962962962964</v>
      </c>
      <c r="Q379" s="49">
        <f t="shared" si="100"/>
        <v>-3.0303030303030276</v>
      </c>
      <c r="R379" s="5">
        <v>4.5</v>
      </c>
      <c r="S379" s="41">
        <f t="shared" si="95"/>
        <v>0</v>
      </c>
      <c r="T379" s="48"/>
      <c r="U379" s="48"/>
      <c r="V379" s="40">
        <v>9.8000000000000007</v>
      </c>
      <c r="W379" s="41">
        <f t="shared" si="90"/>
        <v>0</v>
      </c>
      <c r="X379" s="49">
        <f t="shared" si="105"/>
        <v>9.8000000000000007</v>
      </c>
      <c r="Y379" s="49">
        <f t="shared" si="106"/>
        <v>0</v>
      </c>
      <c r="Z379" s="40"/>
      <c r="AA379" s="40"/>
      <c r="AB379" s="54">
        <v>20.74</v>
      </c>
      <c r="AC379" s="40"/>
      <c r="AD379" s="40"/>
      <c r="AE379" s="40"/>
      <c r="AF379" s="40"/>
      <c r="AG379" s="40"/>
      <c r="AH379" s="40"/>
      <c r="AI379" s="40"/>
      <c r="AJ379" s="54">
        <v>6.6136635474565539E-2</v>
      </c>
      <c r="AK379" s="41">
        <f t="shared" si="88"/>
        <v>4.8617462886090257</v>
      </c>
      <c r="AL379" s="42">
        <v>0.13279158699808793</v>
      </c>
      <c r="AM379" s="41">
        <f t="shared" si="101"/>
        <v>-2.7246653919694053</v>
      </c>
      <c r="AN379" s="49">
        <f t="shared" si="99"/>
        <v>9.946411123632673E-2</v>
      </c>
      <c r="AO379" s="49">
        <f t="shared" si="102"/>
        <v>1.0685404483198102</v>
      </c>
      <c r="AP379" s="40"/>
      <c r="AQ379" s="40"/>
      <c r="AR379" s="58">
        <v>0.28000000000000003</v>
      </c>
      <c r="AS379" s="41">
        <f t="shared" si="107"/>
        <v>0</v>
      </c>
      <c r="AT379" s="3"/>
      <c r="AU379" s="3"/>
      <c r="AV379" s="44">
        <f t="shared" si="91"/>
        <v>4.8179257777799105</v>
      </c>
    </row>
    <row r="380" spans="1:48" x14ac:dyDescent="0.4">
      <c r="A380" s="40">
        <v>1628</v>
      </c>
      <c r="B380" s="47">
        <v>0.27900000000000003</v>
      </c>
      <c r="C380" s="41">
        <f t="shared" ref="C380:C443" si="108">100*(B380/B379-1)</f>
        <v>0</v>
      </c>
      <c r="D380" s="52">
        <v>0.2555</v>
      </c>
      <c r="E380" s="41">
        <f t="shared" si="96"/>
        <v>0</v>
      </c>
      <c r="F380" s="38">
        <v>0.46399193548387097</v>
      </c>
      <c r="G380" s="41">
        <f t="shared" si="92"/>
        <v>0</v>
      </c>
      <c r="H380" s="56">
        <v>11.612672101449276</v>
      </c>
      <c r="I380" s="41">
        <f t="shared" si="89"/>
        <v>0</v>
      </c>
      <c r="J380" s="5">
        <v>0.251</v>
      </c>
      <c r="K380" s="41">
        <f t="shared" si="104"/>
        <v>-10.357142857142865</v>
      </c>
      <c r="L380" s="5">
        <v>8.2000000000000003E-2</v>
      </c>
      <c r="M380" s="41">
        <f t="shared" si="103"/>
        <v>0</v>
      </c>
      <c r="N380" s="46">
        <v>8.3888888888888888E-2</v>
      </c>
      <c r="O380" s="41">
        <f t="shared" si="97"/>
        <v>0</v>
      </c>
      <c r="P380" s="49">
        <f t="shared" si="98"/>
        <v>0.13896296296296298</v>
      </c>
      <c r="Q380" s="49">
        <f t="shared" si="100"/>
        <v>-3.4523809523809548</v>
      </c>
      <c r="R380" s="5">
        <v>4.5</v>
      </c>
      <c r="S380" s="41">
        <f t="shared" si="95"/>
        <v>0</v>
      </c>
      <c r="T380" s="48"/>
      <c r="U380" s="48"/>
      <c r="V380" s="40">
        <v>9.8000000000000007</v>
      </c>
      <c r="W380" s="41">
        <f t="shared" si="90"/>
        <v>0</v>
      </c>
      <c r="X380" s="49">
        <f t="shared" si="105"/>
        <v>9.8000000000000007</v>
      </c>
      <c r="Y380" s="49">
        <f t="shared" si="106"/>
        <v>0</v>
      </c>
      <c r="Z380" s="40"/>
      <c r="AA380" s="40"/>
      <c r="AB380" s="54">
        <v>20.74</v>
      </c>
      <c r="AC380" s="40"/>
      <c r="AD380" s="40"/>
      <c r="AE380" s="40"/>
      <c r="AF380" s="40"/>
      <c r="AG380" s="40"/>
      <c r="AH380" s="40"/>
      <c r="AI380" s="40"/>
      <c r="AJ380" s="54">
        <v>6.8433313919627259E-2</v>
      </c>
      <c r="AK380" s="41">
        <f t="shared" si="88"/>
        <v>3.4726266744321554</v>
      </c>
      <c r="AL380" s="42">
        <v>0.13266475644699141</v>
      </c>
      <c r="AM380" s="41">
        <f t="shared" si="101"/>
        <v>-9.5510983763114066E-2</v>
      </c>
      <c r="AN380" s="49">
        <f t="shared" si="99"/>
        <v>0.10054903518330933</v>
      </c>
      <c r="AO380" s="49">
        <f t="shared" si="102"/>
        <v>1.6885578453345207</v>
      </c>
      <c r="AP380" s="40"/>
      <c r="AQ380" s="40"/>
      <c r="AR380" s="58">
        <v>0.22500000000000001</v>
      </c>
      <c r="AS380" s="41">
        <f t="shared" si="107"/>
        <v>-19.642857142857149</v>
      </c>
      <c r="AT380" s="3"/>
      <c r="AU380" s="3"/>
      <c r="AV380" s="44">
        <f t="shared" si="91"/>
        <v>4.8115676035079415</v>
      </c>
    </row>
    <row r="381" spans="1:48" x14ac:dyDescent="0.4">
      <c r="A381" s="40">
        <v>1629</v>
      </c>
      <c r="B381" s="47">
        <v>0.28053</v>
      </c>
      <c r="C381" s="41">
        <f t="shared" si="108"/>
        <v>0.54838709677418329</v>
      </c>
      <c r="D381" s="52">
        <v>0.2555</v>
      </c>
      <c r="E381" s="41">
        <f t="shared" si="96"/>
        <v>0</v>
      </c>
      <c r="F381" s="38">
        <v>0.46399193548387097</v>
      </c>
      <c r="G381" s="41">
        <f t="shared" si="92"/>
        <v>0</v>
      </c>
      <c r="H381" s="56">
        <v>11.612672101449276</v>
      </c>
      <c r="I381" s="41">
        <f t="shared" si="89"/>
        <v>0</v>
      </c>
      <c r="J381" s="5">
        <v>0.251</v>
      </c>
      <c r="K381" s="41">
        <f t="shared" si="104"/>
        <v>0</v>
      </c>
      <c r="L381" s="5">
        <v>8.2000000000000003E-2</v>
      </c>
      <c r="M381" s="41">
        <f t="shared" si="103"/>
        <v>0</v>
      </c>
      <c r="N381" s="46">
        <v>8.3888888888888888E-2</v>
      </c>
      <c r="O381" s="41">
        <f t="shared" si="97"/>
        <v>0</v>
      </c>
      <c r="P381" s="49">
        <f t="shared" si="98"/>
        <v>0.13896296296296298</v>
      </c>
      <c r="Q381" s="49">
        <f t="shared" si="100"/>
        <v>0</v>
      </c>
      <c r="R381" s="5">
        <v>4.5</v>
      </c>
      <c r="S381" s="41">
        <f t="shared" si="95"/>
        <v>0</v>
      </c>
      <c r="T381" s="48"/>
      <c r="U381" s="48"/>
      <c r="V381" s="40">
        <v>9.8000000000000007</v>
      </c>
      <c r="W381" s="41">
        <f t="shared" si="90"/>
        <v>0</v>
      </c>
      <c r="X381" s="49">
        <f t="shared" si="105"/>
        <v>9.8000000000000007</v>
      </c>
      <c r="Y381" s="49">
        <f t="shared" si="106"/>
        <v>0</v>
      </c>
      <c r="Z381" s="40"/>
      <c r="AA381" s="40"/>
      <c r="AB381" s="54">
        <v>20.74</v>
      </c>
      <c r="AC381" s="40"/>
      <c r="AD381" s="40"/>
      <c r="AE381" s="40"/>
      <c r="AF381" s="40"/>
      <c r="AG381" s="40"/>
      <c r="AH381" s="40"/>
      <c r="AI381" s="40"/>
      <c r="AJ381" s="54">
        <v>7.952622673434856E-2</v>
      </c>
      <c r="AK381" s="41">
        <f t="shared" si="88"/>
        <v>16.20981387478848</v>
      </c>
      <c r="AL381" s="42">
        <v>0.13085256712199717</v>
      </c>
      <c r="AM381" s="41">
        <f t="shared" si="101"/>
        <v>-1.3659915214319529</v>
      </c>
      <c r="AN381" s="49">
        <f t="shared" si="99"/>
        <v>0.10518939692817286</v>
      </c>
      <c r="AO381" s="49">
        <f t="shared" si="102"/>
        <v>7.4219111766782637</v>
      </c>
      <c r="AP381" s="40"/>
      <c r="AQ381" s="40"/>
      <c r="AR381" s="58">
        <v>0.22500000000000001</v>
      </c>
      <c r="AS381" s="41">
        <f t="shared" si="107"/>
        <v>0</v>
      </c>
      <c r="AT381" s="3"/>
      <c r="AU381" s="3"/>
      <c r="AV381" s="44">
        <f t="shared" si="91"/>
        <v>4.8121846396824282</v>
      </c>
    </row>
    <row r="382" spans="1:48" x14ac:dyDescent="0.4">
      <c r="A382" s="40">
        <v>1630</v>
      </c>
      <c r="B382" s="47">
        <v>0.28053</v>
      </c>
      <c r="C382" s="41">
        <f t="shared" si="108"/>
        <v>0</v>
      </c>
      <c r="D382" s="52">
        <v>0.2555</v>
      </c>
      <c r="E382" s="41">
        <f t="shared" si="96"/>
        <v>0</v>
      </c>
      <c r="F382" s="38">
        <v>0.46399193548387097</v>
      </c>
      <c r="G382" s="41">
        <f t="shared" si="92"/>
        <v>0</v>
      </c>
      <c r="H382" s="56">
        <v>11.612672101449276</v>
      </c>
      <c r="I382" s="41">
        <f t="shared" si="89"/>
        <v>0</v>
      </c>
      <c r="J382" s="5">
        <v>0.252</v>
      </c>
      <c r="K382" s="41">
        <f t="shared" si="104"/>
        <v>0.39840637450199168</v>
      </c>
      <c r="L382" s="5">
        <v>8.2000000000000003E-2</v>
      </c>
      <c r="M382" s="41">
        <f t="shared" si="103"/>
        <v>0</v>
      </c>
      <c r="N382" s="46">
        <v>8.3888888888888888E-2</v>
      </c>
      <c r="O382" s="41">
        <f t="shared" si="97"/>
        <v>0</v>
      </c>
      <c r="P382" s="49">
        <f t="shared" si="98"/>
        <v>0.13929629629629631</v>
      </c>
      <c r="Q382" s="49">
        <f t="shared" si="100"/>
        <v>0.13280212483399723</v>
      </c>
      <c r="R382" s="5">
        <v>4.5</v>
      </c>
      <c r="S382" s="41">
        <f t="shared" si="95"/>
        <v>0</v>
      </c>
      <c r="T382" s="48"/>
      <c r="U382" s="48"/>
      <c r="V382" s="40">
        <v>9.8000000000000007</v>
      </c>
      <c r="W382" s="41">
        <f t="shared" si="90"/>
        <v>0</v>
      </c>
      <c r="X382" s="49">
        <f t="shared" si="105"/>
        <v>9.8000000000000007</v>
      </c>
      <c r="Y382" s="49">
        <f t="shared" si="106"/>
        <v>0</v>
      </c>
      <c r="Z382" s="40"/>
      <c r="AA382" s="40"/>
      <c r="AB382" s="54">
        <v>20.74</v>
      </c>
      <c r="AC382" s="40"/>
      <c r="AD382" s="40"/>
      <c r="AE382" s="40"/>
      <c r="AF382" s="40"/>
      <c r="AG382" s="40"/>
      <c r="AH382" s="5">
        <v>2.6494</v>
      </c>
      <c r="AI382" s="5"/>
      <c r="AJ382" s="54">
        <v>7.7943615257048099E-2</v>
      </c>
      <c r="AK382" s="41">
        <f t="shared" ref="AK382:AK445" si="109">100*(AJ382/AJ381-1)</f>
        <v>-1.990049751243772</v>
      </c>
      <c r="AL382" s="42">
        <v>0.12843273231622748</v>
      </c>
      <c r="AM382" s="41">
        <f t="shared" si="101"/>
        <v>-1.8492834026814342</v>
      </c>
      <c r="AN382" s="49">
        <f t="shared" si="99"/>
        <v>0.9519254491910919</v>
      </c>
      <c r="AO382" s="49">
        <f t="shared" si="102"/>
        <v>-1.9196665769626031</v>
      </c>
      <c r="AP382" s="40"/>
      <c r="AQ382" s="40"/>
      <c r="AR382" s="58">
        <v>0.23</v>
      </c>
      <c r="AS382" s="41">
        <f t="shared" si="107"/>
        <v>2.2222222222222143</v>
      </c>
      <c r="AT382" s="3"/>
      <c r="AU382" s="3"/>
      <c r="AV382" s="44">
        <f t="shared" si="91"/>
        <v>4.8973915782420532</v>
      </c>
    </row>
    <row r="383" spans="1:48" x14ac:dyDescent="0.4">
      <c r="A383" s="40">
        <v>1631</v>
      </c>
      <c r="B383" s="47">
        <v>0.28053</v>
      </c>
      <c r="C383" s="41">
        <f t="shared" si="108"/>
        <v>0</v>
      </c>
      <c r="D383" s="52">
        <v>0.2555</v>
      </c>
      <c r="E383" s="41">
        <f t="shared" si="96"/>
        <v>0</v>
      </c>
      <c r="F383" s="38">
        <v>0.46399193548387097</v>
      </c>
      <c r="G383" s="41">
        <f t="shared" si="92"/>
        <v>0</v>
      </c>
      <c r="H383" s="56">
        <v>11.612672101449276</v>
      </c>
      <c r="I383" s="41">
        <f t="shared" si="89"/>
        <v>0</v>
      </c>
      <c r="J383" s="5">
        <v>0.252</v>
      </c>
      <c r="K383" s="41">
        <f t="shared" si="104"/>
        <v>0</v>
      </c>
      <c r="L383" s="5">
        <v>8.2000000000000003E-2</v>
      </c>
      <c r="M383" s="41">
        <f t="shared" si="103"/>
        <v>0</v>
      </c>
      <c r="N383" s="46">
        <v>8.3888888888888888E-2</v>
      </c>
      <c r="O383" s="41">
        <f t="shared" si="97"/>
        <v>0</v>
      </c>
      <c r="P383" s="49">
        <f t="shared" si="98"/>
        <v>0.13929629629629631</v>
      </c>
      <c r="Q383" s="49">
        <f t="shared" si="100"/>
        <v>0</v>
      </c>
      <c r="R383" s="5">
        <v>4.5</v>
      </c>
      <c r="S383" s="41">
        <f t="shared" si="95"/>
        <v>0</v>
      </c>
      <c r="T383" s="48"/>
      <c r="U383" s="48"/>
      <c r="V383" s="40">
        <v>9.8000000000000007</v>
      </c>
      <c r="W383" s="41">
        <f t="shared" si="90"/>
        <v>0</v>
      </c>
      <c r="X383" s="49">
        <f t="shared" si="105"/>
        <v>9.8000000000000007</v>
      </c>
      <c r="Y383" s="49">
        <f t="shared" si="106"/>
        <v>0</v>
      </c>
      <c r="Z383" s="40"/>
      <c r="AA383" s="40"/>
      <c r="AB383" s="54">
        <v>20.74</v>
      </c>
      <c r="AC383" s="40"/>
      <c r="AD383" s="40"/>
      <c r="AE383" s="40"/>
      <c r="AF383" s="40"/>
      <c r="AG383" s="40"/>
      <c r="AH383" s="5">
        <v>2.6968000000000001</v>
      </c>
      <c r="AI383" s="41">
        <f t="shared" ref="AI383:AI414" si="110">100*(AH383/AH382-1)</f>
        <v>1.7890843209783291</v>
      </c>
      <c r="AJ383" s="54">
        <v>7.9338284942606349E-2</v>
      </c>
      <c r="AK383" s="41">
        <f t="shared" si="109"/>
        <v>1.7893315327481396</v>
      </c>
      <c r="AL383" s="42">
        <v>0.1218421052631579</v>
      </c>
      <c r="AM383" s="41">
        <f t="shared" si="101"/>
        <v>-5.1315789473684319</v>
      </c>
      <c r="AN383" s="49">
        <f t="shared" si="99"/>
        <v>0.96599346340192138</v>
      </c>
      <c r="AO383" s="49">
        <f t="shared" si="102"/>
        <v>-0.51772103121398771</v>
      </c>
      <c r="AP383" s="40"/>
      <c r="AQ383" s="40"/>
      <c r="AR383" s="58">
        <v>0.23</v>
      </c>
      <c r="AS383" s="41">
        <f t="shared" si="107"/>
        <v>0</v>
      </c>
      <c r="AT383" s="3"/>
      <c r="AU383" s="3"/>
      <c r="AV383" s="44">
        <f t="shared" si="91"/>
        <v>4.8987983796631358</v>
      </c>
    </row>
    <row r="384" spans="1:48" x14ac:dyDescent="0.4">
      <c r="A384" s="40">
        <v>1632</v>
      </c>
      <c r="B384" s="47">
        <v>0.28053</v>
      </c>
      <c r="C384" s="41">
        <f t="shared" si="108"/>
        <v>0</v>
      </c>
      <c r="D384" s="52">
        <v>0.2555</v>
      </c>
      <c r="E384" s="41">
        <f t="shared" si="96"/>
        <v>0</v>
      </c>
      <c r="F384" s="38">
        <v>0.46399193548387097</v>
      </c>
      <c r="G384" s="41">
        <f t="shared" si="92"/>
        <v>0</v>
      </c>
      <c r="H384" s="56">
        <v>11.612672101449276</v>
      </c>
      <c r="I384" s="41">
        <f t="shared" si="89"/>
        <v>0</v>
      </c>
      <c r="J384" s="5">
        <v>0.252</v>
      </c>
      <c r="K384" s="41">
        <f t="shared" si="104"/>
        <v>0</v>
      </c>
      <c r="L384" s="5">
        <v>8.2000000000000003E-2</v>
      </c>
      <c r="M384" s="41">
        <f t="shared" si="103"/>
        <v>0</v>
      </c>
      <c r="N384" s="46">
        <v>8.3888888888888888E-2</v>
      </c>
      <c r="O384" s="41">
        <f t="shared" si="97"/>
        <v>0</v>
      </c>
      <c r="P384" s="49">
        <f t="shared" si="98"/>
        <v>0.13929629629629631</v>
      </c>
      <c r="Q384" s="49">
        <f t="shared" si="100"/>
        <v>0</v>
      </c>
      <c r="R384" s="5">
        <v>4.5</v>
      </c>
      <c r="S384" s="41">
        <f t="shared" si="95"/>
        <v>0</v>
      </c>
      <c r="T384" s="48"/>
      <c r="U384" s="48"/>
      <c r="V384" s="40">
        <v>9.8000000000000007</v>
      </c>
      <c r="W384" s="41">
        <f t="shared" si="90"/>
        <v>0</v>
      </c>
      <c r="X384" s="49">
        <f t="shared" si="105"/>
        <v>9.8000000000000007</v>
      </c>
      <c r="Y384" s="49">
        <f t="shared" si="106"/>
        <v>0</v>
      </c>
      <c r="Z384" s="40"/>
      <c r="AA384" s="40"/>
      <c r="AB384" s="54">
        <v>20.74</v>
      </c>
      <c r="AC384" s="40"/>
      <c r="AD384" s="40"/>
      <c r="AE384" s="40"/>
      <c r="AF384" s="40"/>
      <c r="AG384" s="40"/>
      <c r="AH384" s="5">
        <v>2.6991000000000001</v>
      </c>
      <c r="AI384" s="41">
        <f t="shared" si="110"/>
        <v>8.5286265203210476E-2</v>
      </c>
      <c r="AJ384" s="54">
        <v>7.9405304950160502E-2</v>
      </c>
      <c r="AK384" s="41">
        <f t="shared" si="109"/>
        <v>8.4473728670375614E-2</v>
      </c>
      <c r="AL384" s="42">
        <v>0.12237885462555066</v>
      </c>
      <c r="AM384" s="41">
        <f t="shared" si="101"/>
        <v>0.4405286343612369</v>
      </c>
      <c r="AN384" s="49">
        <f t="shared" si="99"/>
        <v>0.96696138652523711</v>
      </c>
      <c r="AO384" s="49">
        <f t="shared" si="102"/>
        <v>0.20342954274494099</v>
      </c>
      <c r="AP384" s="40"/>
      <c r="AQ384" s="40"/>
      <c r="AR384" s="58">
        <v>0.23</v>
      </c>
      <c r="AS384" s="41">
        <f t="shared" si="107"/>
        <v>0</v>
      </c>
      <c r="AT384" s="3"/>
      <c r="AU384" s="3"/>
      <c r="AV384" s="44">
        <f t="shared" si="91"/>
        <v>4.8988951719754672</v>
      </c>
    </row>
    <row r="385" spans="1:48" x14ac:dyDescent="0.4">
      <c r="A385" s="40">
        <v>1633</v>
      </c>
      <c r="B385" s="47">
        <v>0.28053</v>
      </c>
      <c r="C385" s="41">
        <f t="shared" si="108"/>
        <v>0</v>
      </c>
      <c r="D385" s="52">
        <v>0.2555</v>
      </c>
      <c r="E385" s="41">
        <f t="shared" si="96"/>
        <v>0</v>
      </c>
      <c r="F385" s="38">
        <v>0.46399193548387097</v>
      </c>
      <c r="G385" s="41">
        <f t="shared" si="92"/>
        <v>0</v>
      </c>
      <c r="H385" s="56">
        <v>11.612672101449276</v>
      </c>
      <c r="I385" s="41">
        <f t="shared" si="89"/>
        <v>0</v>
      </c>
      <c r="J385" s="5">
        <v>0.252</v>
      </c>
      <c r="K385" s="41">
        <f t="shared" si="104"/>
        <v>0</v>
      </c>
      <c r="L385" s="5">
        <v>8.2000000000000003E-2</v>
      </c>
      <c r="M385" s="41">
        <f t="shared" si="103"/>
        <v>0</v>
      </c>
      <c r="N385" s="46">
        <v>8.3888888888888888E-2</v>
      </c>
      <c r="O385" s="41">
        <f t="shared" si="97"/>
        <v>0</v>
      </c>
      <c r="P385" s="49">
        <f t="shared" si="98"/>
        <v>0.13929629629629631</v>
      </c>
      <c r="Q385" s="49">
        <f t="shared" si="100"/>
        <v>0</v>
      </c>
      <c r="R385" s="5">
        <v>4.5</v>
      </c>
      <c r="S385" s="41">
        <f t="shared" si="95"/>
        <v>0</v>
      </c>
      <c r="T385" s="48"/>
      <c r="U385" s="48"/>
      <c r="V385" s="40">
        <v>9.8000000000000007</v>
      </c>
      <c r="W385" s="41">
        <f t="shared" si="90"/>
        <v>0</v>
      </c>
      <c r="X385" s="49">
        <f t="shared" si="105"/>
        <v>9.8000000000000007</v>
      </c>
      <c r="Y385" s="49">
        <f t="shared" si="106"/>
        <v>0</v>
      </c>
      <c r="Z385" s="40"/>
      <c r="AA385" s="40"/>
      <c r="AB385" s="54">
        <v>20.74</v>
      </c>
      <c r="AC385" s="40"/>
      <c r="AD385" s="40"/>
      <c r="AE385" s="40"/>
      <c r="AF385" s="40"/>
      <c r="AG385" s="40"/>
      <c r="AH385" s="5">
        <v>2.5749</v>
      </c>
      <c r="AI385" s="41">
        <f t="shared" si="110"/>
        <v>-4.6015338446148801</v>
      </c>
      <c r="AJ385" s="54">
        <v>7.5751470706745108E-2</v>
      </c>
      <c r="AK385" s="41">
        <f t="shared" si="109"/>
        <v>-4.6014989120799381</v>
      </c>
      <c r="AL385" s="42">
        <v>0.1247978436657682</v>
      </c>
      <c r="AM385" s="41">
        <f t="shared" si="101"/>
        <v>1.9766397124887591</v>
      </c>
      <c r="AN385" s="49">
        <f t="shared" si="99"/>
        <v>0.92514977145750443</v>
      </c>
      <c r="AO385" s="49">
        <f t="shared" si="102"/>
        <v>-2.4087976814020196</v>
      </c>
      <c r="AP385" s="40"/>
      <c r="AQ385" s="40"/>
      <c r="AR385" s="58">
        <v>0.2</v>
      </c>
      <c r="AS385" s="41">
        <f t="shared" si="107"/>
        <v>-13.043478260869568</v>
      </c>
      <c r="AT385" s="3"/>
      <c r="AU385" s="3"/>
      <c r="AV385" s="44">
        <f t="shared" si="91"/>
        <v>4.8917140104686947</v>
      </c>
    </row>
    <row r="386" spans="1:48" x14ac:dyDescent="0.4">
      <c r="A386" s="40">
        <v>1634</v>
      </c>
      <c r="B386" s="47">
        <v>0.28053</v>
      </c>
      <c r="C386" s="41">
        <f t="shared" si="108"/>
        <v>0</v>
      </c>
      <c r="D386" s="52">
        <v>0.2555</v>
      </c>
      <c r="E386" s="41">
        <f t="shared" si="96"/>
        <v>0</v>
      </c>
      <c r="F386" s="38">
        <v>0.46399193548387097</v>
      </c>
      <c r="G386" s="41">
        <f t="shared" si="92"/>
        <v>0</v>
      </c>
      <c r="H386" s="56">
        <v>11.612672101449276</v>
      </c>
      <c r="I386" s="41">
        <f t="shared" si="89"/>
        <v>0</v>
      </c>
      <c r="J386" s="5">
        <v>0.253</v>
      </c>
      <c r="K386" s="41">
        <f t="shared" si="104"/>
        <v>0.39682539682539542</v>
      </c>
      <c r="L386" s="5">
        <v>8.2000000000000003E-2</v>
      </c>
      <c r="M386" s="41">
        <f t="shared" si="103"/>
        <v>0</v>
      </c>
      <c r="N386" s="46">
        <v>8.3888888888888888E-2</v>
      </c>
      <c r="O386" s="41">
        <f t="shared" si="97"/>
        <v>0</v>
      </c>
      <c r="P386" s="49">
        <f t="shared" si="98"/>
        <v>0.13962962962962963</v>
      </c>
      <c r="Q386" s="49">
        <f t="shared" si="100"/>
        <v>0.1322751322751318</v>
      </c>
      <c r="R386" s="5">
        <v>4.5</v>
      </c>
      <c r="S386" s="41">
        <f t="shared" si="95"/>
        <v>0</v>
      </c>
      <c r="T386" s="48"/>
      <c r="U386" s="48"/>
      <c r="V386" s="40">
        <v>9.8000000000000007</v>
      </c>
      <c r="W386" s="41">
        <f t="shared" si="90"/>
        <v>0</v>
      </c>
      <c r="X386" s="49">
        <f t="shared" si="105"/>
        <v>9.8000000000000007</v>
      </c>
      <c r="Y386" s="49">
        <f t="shared" si="106"/>
        <v>0</v>
      </c>
      <c r="Z386" s="40"/>
      <c r="AA386" s="40"/>
      <c r="AB386" s="54">
        <v>20.74</v>
      </c>
      <c r="AC386" s="40"/>
      <c r="AD386" s="40"/>
      <c r="AE386" s="40"/>
      <c r="AF386" s="40"/>
      <c r="AG386" s="40"/>
      <c r="AH386" s="5">
        <v>2.5278</v>
      </c>
      <c r="AI386" s="41">
        <f t="shared" si="110"/>
        <v>-1.8291972503786558</v>
      </c>
      <c r="AJ386" s="54">
        <v>7.4367088607594931E-2</v>
      </c>
      <c r="AK386" s="41">
        <f t="shared" si="109"/>
        <v>-1.8275316455696355</v>
      </c>
      <c r="AL386" s="42">
        <v>0.12581521739130433</v>
      </c>
      <c r="AM386" s="41">
        <f t="shared" si="101"/>
        <v>0.81521739130432369</v>
      </c>
      <c r="AN386" s="49">
        <f t="shared" si="99"/>
        <v>0.90932743533296645</v>
      </c>
      <c r="AO386" s="49">
        <f t="shared" si="102"/>
        <v>-0.94717050154798921</v>
      </c>
      <c r="AP386" s="40"/>
      <c r="AQ386" s="40"/>
      <c r="AR386" s="58">
        <v>0.2</v>
      </c>
      <c r="AS386" s="41">
        <f t="shared" si="107"/>
        <v>0</v>
      </c>
      <c r="AT386" s="3"/>
      <c r="AU386" s="3"/>
      <c r="AV386" s="44">
        <f t="shared" si="91"/>
        <v>4.8901651101895744</v>
      </c>
    </row>
    <row r="387" spans="1:48" x14ac:dyDescent="0.4">
      <c r="A387" s="40">
        <v>1635</v>
      </c>
      <c r="B387" s="47">
        <v>0.28053</v>
      </c>
      <c r="C387" s="41">
        <f t="shared" si="108"/>
        <v>0</v>
      </c>
      <c r="D387" s="52">
        <v>0.2555</v>
      </c>
      <c r="E387" s="41">
        <f t="shared" si="96"/>
        <v>0</v>
      </c>
      <c r="F387" s="38">
        <v>0.46399193548387097</v>
      </c>
      <c r="G387" s="41">
        <f t="shared" si="92"/>
        <v>0</v>
      </c>
      <c r="H387" s="56">
        <v>11.612672101449276</v>
      </c>
      <c r="I387" s="41">
        <f t="shared" si="89"/>
        <v>0</v>
      </c>
      <c r="J387" s="5">
        <v>0.253</v>
      </c>
      <c r="K387" s="41">
        <f t="shared" si="104"/>
        <v>0</v>
      </c>
      <c r="L387" s="5">
        <v>8.2000000000000003E-2</v>
      </c>
      <c r="M387" s="41">
        <f t="shared" si="103"/>
        <v>0</v>
      </c>
      <c r="N387" s="46">
        <v>8.3888888888888888E-2</v>
      </c>
      <c r="O387" s="41">
        <f t="shared" si="97"/>
        <v>0</v>
      </c>
      <c r="P387" s="49">
        <f t="shared" si="98"/>
        <v>0.13962962962962963</v>
      </c>
      <c r="Q387" s="49">
        <f t="shared" si="100"/>
        <v>0</v>
      </c>
      <c r="R387" s="5">
        <v>4.5</v>
      </c>
      <c r="S387" s="41">
        <f t="shared" si="95"/>
        <v>0</v>
      </c>
      <c r="T387" s="48"/>
      <c r="U387" s="48"/>
      <c r="V387" s="40">
        <v>9.8000000000000007</v>
      </c>
      <c r="W387" s="41">
        <f t="shared" si="90"/>
        <v>0</v>
      </c>
      <c r="X387" s="49">
        <f t="shared" si="105"/>
        <v>9.8000000000000007</v>
      </c>
      <c r="Y387" s="49">
        <f t="shared" si="106"/>
        <v>0</v>
      </c>
      <c r="Z387" s="40"/>
      <c r="AA387" s="40"/>
      <c r="AB387" s="54">
        <v>20.74</v>
      </c>
      <c r="AC387" s="40"/>
      <c r="AD387" s="40"/>
      <c r="AE387" s="40"/>
      <c r="AF387" s="40"/>
      <c r="AG387" s="40"/>
      <c r="AH387" s="5">
        <v>2.4998</v>
      </c>
      <c r="AI387" s="41">
        <f t="shared" si="110"/>
        <v>-1.1076825698235648</v>
      </c>
      <c r="AJ387" s="54">
        <v>7.3540916914410892E-2</v>
      </c>
      <c r="AK387" s="41">
        <f t="shared" si="109"/>
        <v>-1.1109372555155539</v>
      </c>
      <c r="AL387" s="42">
        <v>0.12673357664233575</v>
      </c>
      <c r="AM387" s="41">
        <f t="shared" si="101"/>
        <v>0.72992700729928028</v>
      </c>
      <c r="AN387" s="49">
        <f t="shared" si="99"/>
        <v>0.9000248311855823</v>
      </c>
      <c r="AO387" s="49">
        <f t="shared" si="102"/>
        <v>-0.49623093934661283</v>
      </c>
      <c r="AP387" s="40"/>
      <c r="AQ387" s="40"/>
      <c r="AR387" s="58">
        <v>0.18</v>
      </c>
      <c r="AS387" s="41">
        <f t="shared" si="107"/>
        <v>-10.000000000000009</v>
      </c>
      <c r="AT387" s="3"/>
      <c r="AU387" s="3"/>
      <c r="AV387" s="44">
        <f t="shared" si="91"/>
        <v>4.8872348497748357</v>
      </c>
    </row>
    <row r="388" spans="1:48" x14ac:dyDescent="0.4">
      <c r="A388" s="40">
        <v>1636</v>
      </c>
      <c r="B388" s="47">
        <v>0.27900000000000003</v>
      </c>
      <c r="C388" s="41">
        <f t="shared" si="108"/>
        <v>-0.54539621430862439</v>
      </c>
      <c r="D388" s="52">
        <v>0.2555</v>
      </c>
      <c r="E388" s="41">
        <f t="shared" si="96"/>
        <v>0</v>
      </c>
      <c r="F388" s="38">
        <v>0.46399193548387097</v>
      </c>
      <c r="G388" s="41">
        <f t="shared" si="92"/>
        <v>0</v>
      </c>
      <c r="H388" s="56">
        <v>10.305385263157895</v>
      </c>
      <c r="I388" s="41">
        <f t="shared" si="89"/>
        <v>-11.257416267942588</v>
      </c>
      <c r="J388" s="5">
        <v>0.253</v>
      </c>
      <c r="K388" s="41">
        <f t="shared" si="104"/>
        <v>0</v>
      </c>
      <c r="L388" s="5">
        <v>8.2000000000000003E-2</v>
      </c>
      <c r="M388" s="41">
        <f t="shared" si="103"/>
        <v>0</v>
      </c>
      <c r="N388" s="46">
        <v>8.3888888888888888E-2</v>
      </c>
      <c r="O388" s="41">
        <f t="shared" si="97"/>
        <v>0</v>
      </c>
      <c r="P388" s="49">
        <f t="shared" si="98"/>
        <v>0.13962962962962963</v>
      </c>
      <c r="Q388" s="49">
        <f t="shared" si="100"/>
        <v>0</v>
      </c>
      <c r="R388" s="5">
        <v>4.5</v>
      </c>
      <c r="S388" s="41">
        <f t="shared" si="95"/>
        <v>0</v>
      </c>
      <c r="T388" s="48"/>
      <c r="U388" s="48"/>
      <c r="V388" s="40">
        <v>9.8000000000000007</v>
      </c>
      <c r="W388" s="41">
        <f t="shared" si="90"/>
        <v>0</v>
      </c>
      <c r="X388" s="49">
        <f t="shared" si="105"/>
        <v>9.8000000000000007</v>
      </c>
      <c r="Y388" s="49">
        <f t="shared" si="106"/>
        <v>0</v>
      </c>
      <c r="Z388" s="40"/>
      <c r="AA388" s="40"/>
      <c r="AB388" s="54">
        <v>20.74</v>
      </c>
      <c r="AC388" s="40"/>
      <c r="AD388" s="40"/>
      <c r="AE388" s="40"/>
      <c r="AF388" s="40"/>
      <c r="AG388" s="40"/>
      <c r="AH388" s="5">
        <v>2.5032999999999999</v>
      </c>
      <c r="AI388" s="41">
        <f t="shared" si="110"/>
        <v>0.14001120089606189</v>
      </c>
      <c r="AJ388" s="54">
        <v>7.3644625509244749E-2</v>
      </c>
      <c r="AK388" s="41">
        <f t="shared" si="109"/>
        <v>0.14102162331557366</v>
      </c>
      <c r="AL388" s="42">
        <v>0.12558770343580469</v>
      </c>
      <c r="AM388" s="41">
        <f t="shared" si="101"/>
        <v>-0.90415913200723175</v>
      </c>
      <c r="AN388" s="49">
        <f t="shared" si="99"/>
        <v>0.90084410964834971</v>
      </c>
      <c r="AO388" s="49">
        <f t="shared" si="102"/>
        <v>-0.20770876926519874</v>
      </c>
      <c r="AP388" s="40"/>
      <c r="AQ388" s="40"/>
      <c r="AR388" s="58">
        <v>0.18</v>
      </c>
      <c r="AS388" s="41">
        <f t="shared" si="107"/>
        <v>0</v>
      </c>
      <c r="AT388" s="3"/>
      <c r="AU388" s="3"/>
      <c r="AV388" s="44">
        <f t="shared" si="91"/>
        <v>4.7564350937919739</v>
      </c>
    </row>
    <row r="389" spans="1:48" x14ac:dyDescent="0.4">
      <c r="A389" s="40">
        <v>1637</v>
      </c>
      <c r="B389" s="47">
        <v>0.27600000000000002</v>
      </c>
      <c r="C389" s="41">
        <f t="shared" si="108"/>
        <v>-1.0752688172043001</v>
      </c>
      <c r="D389" s="52">
        <v>0.2555</v>
      </c>
      <c r="E389" s="41">
        <f t="shared" si="96"/>
        <v>0</v>
      </c>
      <c r="F389" s="38">
        <v>0.46399193548387097</v>
      </c>
      <c r="G389" s="41">
        <f t="shared" si="92"/>
        <v>0</v>
      </c>
      <c r="H389" s="56">
        <v>9.139178043828327</v>
      </c>
      <c r="I389" s="41">
        <f t="shared" si="89"/>
        <v>-11.316483465191729</v>
      </c>
      <c r="J389" s="5">
        <v>0.253</v>
      </c>
      <c r="K389" s="41">
        <f t="shared" si="104"/>
        <v>0</v>
      </c>
      <c r="L389" s="5">
        <v>8.2000000000000003E-2</v>
      </c>
      <c r="M389" s="41">
        <f t="shared" si="103"/>
        <v>0</v>
      </c>
      <c r="N389" s="46">
        <v>8.3888888888888888E-2</v>
      </c>
      <c r="O389" s="41">
        <f t="shared" si="97"/>
        <v>0</v>
      </c>
      <c r="P389" s="49">
        <f t="shared" si="98"/>
        <v>0.13962962962962963</v>
      </c>
      <c r="Q389" s="49">
        <f t="shared" si="100"/>
        <v>0</v>
      </c>
      <c r="R389" s="5">
        <v>4.5</v>
      </c>
      <c r="S389" s="41">
        <f t="shared" si="95"/>
        <v>0</v>
      </c>
      <c r="T389" s="48"/>
      <c r="U389" s="48"/>
      <c r="V389" s="40">
        <v>9.8000000000000007</v>
      </c>
      <c r="W389" s="41">
        <f t="shared" si="90"/>
        <v>0</v>
      </c>
      <c r="X389" s="49">
        <f t="shared" si="105"/>
        <v>9.8000000000000007</v>
      </c>
      <c r="Y389" s="49">
        <f t="shared" si="106"/>
        <v>0</v>
      </c>
      <c r="Z389" s="40"/>
      <c r="AA389" s="40"/>
      <c r="AB389" s="54">
        <v>20.74</v>
      </c>
      <c r="AC389" s="40"/>
      <c r="AD389" s="40"/>
      <c r="AE389" s="40"/>
      <c r="AF389" s="40"/>
      <c r="AG389" s="40"/>
      <c r="AH389" s="5">
        <v>2.4834000000000001</v>
      </c>
      <c r="AI389" s="41">
        <f t="shared" si="110"/>
        <v>-0.7949506651220295</v>
      </c>
      <c r="AJ389" s="54">
        <v>7.306078035131354E-2</v>
      </c>
      <c r="AK389" s="41">
        <f t="shared" si="109"/>
        <v>-0.79278719104616258</v>
      </c>
      <c r="AL389" s="42">
        <v>0.12638762511373977</v>
      </c>
      <c r="AM389" s="41">
        <f t="shared" si="101"/>
        <v>0.63694267515925773</v>
      </c>
      <c r="AN389" s="49">
        <f t="shared" si="99"/>
        <v>0.89428280182168451</v>
      </c>
      <c r="AO389" s="49">
        <f t="shared" si="102"/>
        <v>-0.31693172700297811</v>
      </c>
      <c r="AP389" s="40"/>
      <c r="AQ389" s="40"/>
      <c r="AR389" s="58">
        <v>0.18</v>
      </c>
      <c r="AS389" s="41">
        <f t="shared" si="107"/>
        <v>0</v>
      </c>
      <c r="AT389" s="3"/>
      <c r="AU389" s="3"/>
      <c r="AV389" s="44">
        <f t="shared" si="91"/>
        <v>4.6388582410763508</v>
      </c>
    </row>
    <row r="390" spans="1:48" x14ac:dyDescent="0.4">
      <c r="A390" s="40">
        <v>1638</v>
      </c>
      <c r="B390" s="47">
        <v>0.27600000000000002</v>
      </c>
      <c r="C390" s="41">
        <f t="shared" si="108"/>
        <v>0</v>
      </c>
      <c r="D390" s="52">
        <v>0.2555</v>
      </c>
      <c r="E390" s="41">
        <f t="shared" si="96"/>
        <v>0</v>
      </c>
      <c r="F390" s="38">
        <v>0.46399193548387097</v>
      </c>
      <c r="G390" s="41">
        <f t="shared" si="92"/>
        <v>0</v>
      </c>
      <c r="H390" s="56">
        <v>9.139178043828327</v>
      </c>
      <c r="I390" s="41">
        <f t="shared" si="89"/>
        <v>0</v>
      </c>
      <c r="J390" s="5">
        <v>0.253</v>
      </c>
      <c r="K390" s="41">
        <f t="shared" si="104"/>
        <v>0</v>
      </c>
      <c r="L390" s="5">
        <v>8.2000000000000003E-2</v>
      </c>
      <c r="M390" s="41">
        <f t="shared" si="103"/>
        <v>0</v>
      </c>
      <c r="N390" s="46">
        <v>8.3888888888888888E-2</v>
      </c>
      <c r="O390" s="41">
        <f t="shared" si="97"/>
        <v>0</v>
      </c>
      <c r="P390" s="49">
        <f t="shared" si="98"/>
        <v>0.13962962962962963</v>
      </c>
      <c r="Q390" s="49">
        <f t="shared" si="100"/>
        <v>0</v>
      </c>
      <c r="R390" s="5">
        <v>4.5</v>
      </c>
      <c r="S390" s="41">
        <f t="shared" si="95"/>
        <v>0</v>
      </c>
      <c r="T390" s="48"/>
      <c r="U390" s="48"/>
      <c r="V390" s="40">
        <v>9.8000000000000007</v>
      </c>
      <c r="W390" s="41">
        <f t="shared" si="90"/>
        <v>0</v>
      </c>
      <c r="X390" s="49">
        <f t="shared" si="105"/>
        <v>9.8000000000000007</v>
      </c>
      <c r="Y390" s="49">
        <f t="shared" si="106"/>
        <v>0</v>
      </c>
      <c r="Z390" s="40"/>
      <c r="AA390" s="40"/>
      <c r="AB390" s="54">
        <v>20.74</v>
      </c>
      <c r="AC390" s="40"/>
      <c r="AD390" s="40"/>
      <c r="AE390" s="40"/>
      <c r="AF390" s="40"/>
      <c r="AG390" s="40"/>
      <c r="AH390" s="5">
        <v>2.4258000000000002</v>
      </c>
      <c r="AI390" s="41">
        <f t="shared" si="110"/>
        <v>-2.3194008214544537</v>
      </c>
      <c r="AJ390" s="54">
        <v>7.136349832979047E-2</v>
      </c>
      <c r="AK390" s="41">
        <f t="shared" si="109"/>
        <v>-2.3231096264804019</v>
      </c>
      <c r="AL390" s="42">
        <v>0.13109957527135441</v>
      </c>
      <c r="AM390" s="41">
        <f t="shared" si="101"/>
        <v>3.728173666823964</v>
      </c>
      <c r="AN390" s="49">
        <f t="shared" si="99"/>
        <v>0.87608769120038177</v>
      </c>
      <c r="AO390" s="49">
        <f t="shared" si="102"/>
        <v>-0.30477892703696369</v>
      </c>
      <c r="AP390" s="40"/>
      <c r="AQ390" s="40"/>
      <c r="AR390" s="58">
        <v>0.18</v>
      </c>
      <c r="AS390" s="41">
        <f t="shared" si="107"/>
        <v>0</v>
      </c>
      <c r="AT390" s="3"/>
      <c r="AU390" s="3"/>
      <c r="AV390" s="44">
        <f t="shared" si="91"/>
        <v>4.6370387300142202</v>
      </c>
    </row>
    <row r="391" spans="1:48" x14ac:dyDescent="0.4">
      <c r="A391" s="40">
        <v>1639</v>
      </c>
      <c r="B391" s="47">
        <v>0.27600000000000002</v>
      </c>
      <c r="C391" s="41">
        <f t="shared" si="108"/>
        <v>0</v>
      </c>
      <c r="D391" s="52">
        <v>0.2555</v>
      </c>
      <c r="E391" s="41">
        <f t="shared" si="96"/>
        <v>0</v>
      </c>
      <c r="F391" s="38">
        <v>0.46399193548387097</v>
      </c>
      <c r="G391" s="41">
        <f t="shared" si="92"/>
        <v>0</v>
      </c>
      <c r="H391" s="56">
        <v>9.139178043828327</v>
      </c>
      <c r="I391" s="41">
        <f t="shared" si="89"/>
        <v>0</v>
      </c>
      <c r="J391" s="5">
        <v>0.254</v>
      </c>
      <c r="K391" s="41">
        <f t="shared" si="104"/>
        <v>0.39525691699604515</v>
      </c>
      <c r="L391" s="5">
        <v>8.2000000000000003E-2</v>
      </c>
      <c r="M391" s="41">
        <f t="shared" si="103"/>
        <v>0</v>
      </c>
      <c r="N391" s="46">
        <v>8.3888888888888888E-2</v>
      </c>
      <c r="O391" s="41">
        <f t="shared" si="97"/>
        <v>0</v>
      </c>
      <c r="P391" s="49">
        <f t="shared" si="98"/>
        <v>0.13996296296296298</v>
      </c>
      <c r="Q391" s="49">
        <f t="shared" si="100"/>
        <v>0.13175230566534837</v>
      </c>
      <c r="R391" s="5">
        <v>4.5</v>
      </c>
      <c r="S391" s="41">
        <f t="shared" si="95"/>
        <v>0</v>
      </c>
      <c r="T391" s="48"/>
      <c r="U391" s="48"/>
      <c r="V391" s="40">
        <v>9.8000000000000007</v>
      </c>
      <c r="W391" s="41">
        <f t="shared" si="90"/>
        <v>0</v>
      </c>
      <c r="X391" s="49">
        <f t="shared" si="105"/>
        <v>9.8000000000000007</v>
      </c>
      <c r="Y391" s="49">
        <f t="shared" si="106"/>
        <v>0</v>
      </c>
      <c r="Z391" s="40"/>
      <c r="AA391" s="40"/>
      <c r="AB391" s="54">
        <v>20.74</v>
      </c>
      <c r="AC391" s="40"/>
      <c r="AD391" s="40"/>
      <c r="AE391" s="40"/>
      <c r="AF391" s="40"/>
      <c r="AG391" s="40"/>
      <c r="AH391" s="5">
        <v>2.3681999999999999</v>
      </c>
      <c r="AI391" s="41">
        <f t="shared" si="110"/>
        <v>-2.3744744001978901</v>
      </c>
      <c r="AJ391" s="54">
        <v>6.9670916098428695E-2</v>
      </c>
      <c r="AK391" s="41">
        <f t="shared" si="109"/>
        <v>-2.3717758671805589</v>
      </c>
      <c r="AL391" s="42">
        <v>0.12772413793103449</v>
      </c>
      <c r="AM391" s="41">
        <f t="shared" si="101"/>
        <v>-2.5747126436781564</v>
      </c>
      <c r="AN391" s="49">
        <f t="shared" si="99"/>
        <v>0.85519835134315425</v>
      </c>
      <c r="AO391" s="49">
        <f t="shared" si="102"/>
        <v>-2.440320970352202</v>
      </c>
      <c r="AP391" s="40"/>
      <c r="AQ391" s="40"/>
      <c r="AR391" s="58">
        <v>0.18</v>
      </c>
      <c r="AS391" s="41">
        <f t="shared" si="107"/>
        <v>0</v>
      </c>
      <c r="AT391" s="3"/>
      <c r="AU391" s="3"/>
      <c r="AV391" s="44">
        <f t="shared" si="91"/>
        <v>4.6349831293618315</v>
      </c>
    </row>
    <row r="392" spans="1:48" x14ac:dyDescent="0.4">
      <c r="A392" s="40">
        <v>1640</v>
      </c>
      <c r="B392" s="47">
        <v>0.27600000000000002</v>
      </c>
      <c r="C392" s="41">
        <f t="shared" si="108"/>
        <v>0</v>
      </c>
      <c r="D392" s="52">
        <v>0.2555</v>
      </c>
      <c r="E392" s="41">
        <f t="shared" si="96"/>
        <v>0</v>
      </c>
      <c r="F392" s="38">
        <v>0.46399193548387097</v>
      </c>
      <c r="G392" s="41">
        <f t="shared" si="92"/>
        <v>0</v>
      </c>
      <c r="H392" s="56">
        <v>9.139178043828327</v>
      </c>
      <c r="I392" s="41">
        <f t="shared" si="89"/>
        <v>0</v>
      </c>
      <c r="J392" s="5">
        <v>0.254</v>
      </c>
      <c r="K392" s="41">
        <f t="shared" si="104"/>
        <v>0</v>
      </c>
      <c r="L392" s="5">
        <v>8.2000000000000003E-2</v>
      </c>
      <c r="M392" s="41">
        <f t="shared" si="103"/>
        <v>0</v>
      </c>
      <c r="N392" s="46">
        <v>8.3888888888888888E-2</v>
      </c>
      <c r="O392" s="41">
        <f t="shared" si="97"/>
        <v>0</v>
      </c>
      <c r="P392" s="49">
        <f t="shared" si="98"/>
        <v>0.13996296296296298</v>
      </c>
      <c r="Q392" s="49">
        <f t="shared" si="100"/>
        <v>0</v>
      </c>
      <c r="R392" s="5">
        <v>4.5</v>
      </c>
      <c r="S392" s="41">
        <f t="shared" si="95"/>
        <v>0</v>
      </c>
      <c r="T392" s="48"/>
      <c r="U392" s="48"/>
      <c r="V392" s="40">
        <v>9.8000000000000007</v>
      </c>
      <c r="W392" s="41">
        <f t="shared" si="90"/>
        <v>0</v>
      </c>
      <c r="X392" s="49">
        <f t="shared" si="105"/>
        <v>9.8000000000000007</v>
      </c>
      <c r="Y392" s="49">
        <f t="shared" si="106"/>
        <v>0</v>
      </c>
      <c r="Z392" s="40"/>
      <c r="AA392" s="40"/>
      <c r="AB392" s="54">
        <v>20.74</v>
      </c>
      <c r="AC392" s="40"/>
      <c r="AD392" s="40"/>
      <c r="AE392" s="40"/>
      <c r="AF392" s="40"/>
      <c r="AG392" s="40"/>
      <c r="AH392" s="5">
        <v>2.1764000000000001</v>
      </c>
      <c r="AI392" s="41">
        <f t="shared" si="110"/>
        <v>-8.0989781268473884</v>
      </c>
      <c r="AJ392" s="54">
        <v>6.4028335944417952E-2</v>
      </c>
      <c r="AK392" s="41">
        <f t="shared" si="109"/>
        <v>-8.0989033444588188</v>
      </c>
      <c r="AL392" s="42">
        <v>0.13134751773049644</v>
      </c>
      <c r="AM392" s="41">
        <f t="shared" si="101"/>
        <v>2.8368794326240954</v>
      </c>
      <c r="AN392" s="49">
        <f t="shared" si="99"/>
        <v>0.79059195122497161</v>
      </c>
      <c r="AO392" s="49">
        <f t="shared" si="102"/>
        <v>-4.4536673462273706</v>
      </c>
      <c r="AP392" s="40"/>
      <c r="AQ392" s="40"/>
      <c r="AR392" s="58">
        <v>0.16</v>
      </c>
      <c r="AS392" s="41">
        <f t="shared" si="107"/>
        <v>-11.111111111111105</v>
      </c>
      <c r="AT392" s="3"/>
      <c r="AU392" s="3"/>
      <c r="AV392" s="44">
        <f t="shared" si="91"/>
        <v>4.6265224893500125</v>
      </c>
    </row>
    <row r="393" spans="1:48" x14ac:dyDescent="0.4">
      <c r="A393" s="40">
        <v>1641</v>
      </c>
      <c r="B393" s="47">
        <v>0.27600000000000002</v>
      </c>
      <c r="C393" s="41">
        <f t="shared" si="108"/>
        <v>0</v>
      </c>
      <c r="D393" s="52">
        <v>0.2555</v>
      </c>
      <c r="E393" s="41">
        <f t="shared" si="96"/>
        <v>0</v>
      </c>
      <c r="F393" s="38">
        <v>0.46399193548387097</v>
      </c>
      <c r="G393" s="41">
        <f t="shared" si="92"/>
        <v>0</v>
      </c>
      <c r="H393" s="56">
        <v>9.0649222222222221</v>
      </c>
      <c r="I393" s="41">
        <f t="shared" si="89"/>
        <v>-0.81249999999999378</v>
      </c>
      <c r="J393" s="5">
        <v>0.254</v>
      </c>
      <c r="K393" s="41">
        <f t="shared" si="104"/>
        <v>0</v>
      </c>
      <c r="L393" s="5">
        <v>8.2000000000000003E-2</v>
      </c>
      <c r="M393" s="41">
        <f t="shared" si="103"/>
        <v>0</v>
      </c>
      <c r="N393" s="46">
        <v>8.3888888888888888E-2</v>
      </c>
      <c r="O393" s="41">
        <f t="shared" si="97"/>
        <v>0</v>
      </c>
      <c r="P393" s="49">
        <f t="shared" si="98"/>
        <v>0.13996296296296298</v>
      </c>
      <c r="Q393" s="49">
        <f t="shared" si="100"/>
        <v>0</v>
      </c>
      <c r="R393" s="5">
        <v>4.5</v>
      </c>
      <c r="S393" s="41">
        <f t="shared" si="95"/>
        <v>0</v>
      </c>
      <c r="T393" s="48"/>
      <c r="U393" s="48"/>
      <c r="V393" s="40">
        <v>9.8000000000000007</v>
      </c>
      <c r="W393" s="41">
        <f t="shared" si="90"/>
        <v>0</v>
      </c>
      <c r="X393" s="49">
        <f t="shared" si="105"/>
        <v>9.8000000000000007</v>
      </c>
      <c r="Y393" s="49">
        <f t="shared" si="106"/>
        <v>0</v>
      </c>
      <c r="Z393" s="40"/>
      <c r="AA393" s="40"/>
      <c r="AB393" s="54">
        <v>20.74</v>
      </c>
      <c r="AC393" s="40"/>
      <c r="AD393" s="40"/>
      <c r="AE393" s="40"/>
      <c r="AF393" s="40"/>
      <c r="AG393" s="40"/>
      <c r="AH393" s="5">
        <v>1.94</v>
      </c>
      <c r="AI393" s="41">
        <f t="shared" si="110"/>
        <v>-10.861973901856281</v>
      </c>
      <c r="AJ393" s="54">
        <v>5.707346690953248E-2</v>
      </c>
      <c r="AK393" s="41">
        <f t="shared" si="109"/>
        <v>-10.862173649058892</v>
      </c>
      <c r="AL393" s="42">
        <v>0.13279158699808793</v>
      </c>
      <c r="AM393" s="41">
        <f t="shared" si="101"/>
        <v>1.0994263862332598</v>
      </c>
      <c r="AN393" s="49">
        <f t="shared" si="99"/>
        <v>0.70995501796920679</v>
      </c>
      <c r="AO393" s="49">
        <f t="shared" si="102"/>
        <v>-6.8749070548939715</v>
      </c>
      <c r="AP393" s="40"/>
      <c r="AQ393" s="40"/>
      <c r="AR393" s="58">
        <v>0.28000000000000003</v>
      </c>
      <c r="AS393" s="41">
        <f t="shared" si="107"/>
        <v>75.000000000000028</v>
      </c>
      <c r="AT393" s="3"/>
      <c r="AU393" s="3"/>
      <c r="AV393" s="44">
        <f t="shared" si="91"/>
        <v>4.6230332138638257</v>
      </c>
    </row>
    <row r="394" spans="1:48" x14ac:dyDescent="0.4">
      <c r="A394" s="40">
        <v>1642</v>
      </c>
      <c r="B394" s="47">
        <v>0.27600000000000002</v>
      </c>
      <c r="C394" s="41">
        <f t="shared" si="108"/>
        <v>0</v>
      </c>
      <c r="D394" s="52">
        <v>0.2555</v>
      </c>
      <c r="E394" s="41">
        <f t="shared" si="96"/>
        <v>0</v>
      </c>
      <c r="F394" s="38">
        <v>0.46399193548387097</v>
      </c>
      <c r="G394" s="41">
        <f t="shared" si="92"/>
        <v>0</v>
      </c>
      <c r="H394" s="56">
        <v>8.7518306379520521</v>
      </c>
      <c r="I394" s="41">
        <f t="shared" si="89"/>
        <v>-3.4538805363673264</v>
      </c>
      <c r="J394" s="5">
        <v>0.254</v>
      </c>
      <c r="K394" s="41">
        <f t="shared" si="104"/>
        <v>0</v>
      </c>
      <c r="L394" s="5">
        <v>8.2000000000000003E-2</v>
      </c>
      <c r="M394" s="41">
        <f t="shared" si="103"/>
        <v>0</v>
      </c>
      <c r="N394" s="46">
        <v>8.3888888888888888E-2</v>
      </c>
      <c r="O394" s="41">
        <f t="shared" si="97"/>
        <v>0</v>
      </c>
      <c r="P394" s="49">
        <f t="shared" si="98"/>
        <v>0.13996296296296298</v>
      </c>
      <c r="Q394" s="49">
        <f t="shared" si="100"/>
        <v>0</v>
      </c>
      <c r="R394" s="5">
        <v>4.5</v>
      </c>
      <c r="S394" s="41">
        <f t="shared" si="95"/>
        <v>0</v>
      </c>
      <c r="T394" s="48"/>
      <c r="U394" s="48"/>
      <c r="V394" s="40">
        <v>9.8000000000000007</v>
      </c>
      <c r="W394" s="41">
        <f t="shared" si="90"/>
        <v>0</v>
      </c>
      <c r="X394" s="49">
        <f t="shared" si="105"/>
        <v>9.8000000000000007</v>
      </c>
      <c r="Y394" s="49">
        <f t="shared" si="106"/>
        <v>0</v>
      </c>
      <c r="Z394" s="40"/>
      <c r="AA394" s="40"/>
      <c r="AB394" s="54">
        <v>20.74</v>
      </c>
      <c r="AC394" s="40"/>
      <c r="AD394" s="40"/>
      <c r="AE394" s="40"/>
      <c r="AF394" s="40"/>
      <c r="AG394" s="40"/>
      <c r="AH394" s="5">
        <v>1.4491000000000001</v>
      </c>
      <c r="AI394" s="41">
        <f t="shared" si="110"/>
        <v>-25.3041237113402</v>
      </c>
      <c r="AJ394" s="54">
        <v>4.2630385487528344E-2</v>
      </c>
      <c r="AK394" s="41">
        <f t="shared" si="109"/>
        <v>-25.306122448979586</v>
      </c>
      <c r="AL394" s="42">
        <v>0.13079096045197738</v>
      </c>
      <c r="AM394" s="41">
        <f t="shared" si="101"/>
        <v>-1.5065913370998052</v>
      </c>
      <c r="AN394" s="49">
        <f t="shared" si="99"/>
        <v>0.54084044864650194</v>
      </c>
      <c r="AO394" s="49">
        <f t="shared" si="102"/>
        <v>-17.372279165806532</v>
      </c>
      <c r="AP394" s="40"/>
      <c r="AQ394" s="40"/>
      <c r="AR394" s="58">
        <v>0.28000000000000003</v>
      </c>
      <c r="AS394" s="41">
        <f t="shared" si="107"/>
        <v>0</v>
      </c>
      <c r="AT394" s="3"/>
      <c r="AU394" s="3"/>
      <c r="AV394" s="44">
        <f t="shared" si="91"/>
        <v>4.574812598504538</v>
      </c>
    </row>
    <row r="395" spans="1:48" x14ac:dyDescent="0.4">
      <c r="A395" s="40">
        <v>1643</v>
      </c>
      <c r="B395" s="47">
        <v>0.27600000000000002</v>
      </c>
      <c r="C395" s="41">
        <f t="shared" si="108"/>
        <v>0</v>
      </c>
      <c r="D395" s="52">
        <v>0.2555</v>
      </c>
      <c r="E395" s="41">
        <f t="shared" si="96"/>
        <v>0</v>
      </c>
      <c r="F395" s="38">
        <v>0.46399193548387097</v>
      </c>
      <c r="G395" s="41">
        <f t="shared" si="92"/>
        <v>0</v>
      </c>
      <c r="H395" s="56">
        <v>8.7518306379520521</v>
      </c>
      <c r="I395" s="41">
        <f t="shared" ref="I395:I458" si="111">100*(H395/H394-1)</f>
        <v>0</v>
      </c>
      <c r="J395" s="5">
        <v>0.255</v>
      </c>
      <c r="K395" s="41">
        <f t="shared" si="104"/>
        <v>0.3937007874015741</v>
      </c>
      <c r="L395" s="5">
        <v>8.2000000000000003E-2</v>
      </c>
      <c r="M395" s="41">
        <f t="shared" si="103"/>
        <v>0</v>
      </c>
      <c r="N395" s="46">
        <v>8.3888888888888888E-2</v>
      </c>
      <c r="O395" s="41">
        <f t="shared" si="97"/>
        <v>0</v>
      </c>
      <c r="P395" s="49">
        <f t="shared" si="98"/>
        <v>0.14029629629629631</v>
      </c>
      <c r="Q395" s="49">
        <f t="shared" si="100"/>
        <v>0.13123359580052471</v>
      </c>
      <c r="R395" s="5">
        <v>4.5</v>
      </c>
      <c r="S395" s="41">
        <f t="shared" si="95"/>
        <v>0</v>
      </c>
      <c r="T395" s="48"/>
      <c r="U395" s="48"/>
      <c r="V395" s="40">
        <v>9.8000000000000007</v>
      </c>
      <c r="W395" s="41">
        <f t="shared" ref="W395:W458" si="112">100*(V395/V394-1)</f>
        <v>0</v>
      </c>
      <c r="X395" s="49">
        <f t="shared" si="105"/>
        <v>9.8000000000000007</v>
      </c>
      <c r="Y395" s="49">
        <f t="shared" si="106"/>
        <v>0</v>
      </c>
      <c r="Z395" s="40"/>
      <c r="AA395" s="40"/>
      <c r="AB395" s="54">
        <v>20.74</v>
      </c>
      <c r="AC395" s="40"/>
      <c r="AD395" s="40"/>
      <c r="AE395" s="40"/>
      <c r="AF395" s="40"/>
      <c r="AG395" s="40"/>
      <c r="AH395" s="5">
        <v>2.5308999999999999</v>
      </c>
      <c r="AI395" s="41">
        <f t="shared" si="110"/>
        <v>74.653233041197979</v>
      </c>
      <c r="AJ395" s="54">
        <v>7.4455445544554452E-2</v>
      </c>
      <c r="AK395" s="41">
        <f t="shared" si="109"/>
        <v>74.653465346534659</v>
      </c>
      <c r="AL395" s="42">
        <v>0.13103773584905659</v>
      </c>
      <c r="AM395" s="41">
        <f t="shared" si="101"/>
        <v>0.18867924528302993</v>
      </c>
      <c r="AN395" s="49">
        <f t="shared" si="99"/>
        <v>0.91213106046453696</v>
      </c>
      <c r="AO395" s="49">
        <f t="shared" si="102"/>
        <v>49.831792544338555</v>
      </c>
      <c r="AP395" s="40"/>
      <c r="AQ395" s="40"/>
      <c r="AR395" s="58">
        <v>0.28000000000000003</v>
      </c>
      <c r="AS395" s="41">
        <f t="shared" si="107"/>
        <v>0</v>
      </c>
      <c r="AT395" s="3"/>
      <c r="AU395" s="3"/>
      <c r="AV395" s="44">
        <f t="shared" si="91"/>
        <v>4.6119749930196754</v>
      </c>
    </row>
    <row r="396" spans="1:48" x14ac:dyDescent="0.4">
      <c r="A396" s="40">
        <v>1644</v>
      </c>
      <c r="B396" s="47">
        <v>0.27600000000000002</v>
      </c>
      <c r="C396" s="41">
        <f t="shared" si="108"/>
        <v>0</v>
      </c>
      <c r="D396" s="52">
        <v>0.2555</v>
      </c>
      <c r="E396" s="41">
        <f t="shared" si="96"/>
        <v>0</v>
      </c>
      <c r="F396" s="38">
        <v>0.46399193548387097</v>
      </c>
      <c r="G396" s="41">
        <f t="shared" si="92"/>
        <v>0</v>
      </c>
      <c r="H396" s="56">
        <v>8.7518306379520521</v>
      </c>
      <c r="I396" s="41">
        <f t="shared" si="111"/>
        <v>0</v>
      </c>
      <c r="J396" s="5">
        <v>0.255</v>
      </c>
      <c r="K396" s="41">
        <f t="shared" si="104"/>
        <v>0</v>
      </c>
      <c r="L396" s="5">
        <v>8.2000000000000003E-2</v>
      </c>
      <c r="M396" s="41">
        <f t="shared" si="103"/>
        <v>0</v>
      </c>
      <c r="N396" s="46">
        <v>8.3888888888888888E-2</v>
      </c>
      <c r="O396" s="41">
        <f t="shared" si="97"/>
        <v>0</v>
      </c>
      <c r="P396" s="49">
        <f t="shared" si="98"/>
        <v>0.14029629629629631</v>
      </c>
      <c r="Q396" s="49">
        <f t="shared" si="100"/>
        <v>0</v>
      </c>
      <c r="R396" s="5">
        <v>4.5</v>
      </c>
      <c r="S396" s="41">
        <f t="shared" si="95"/>
        <v>0</v>
      </c>
      <c r="T396" s="48"/>
      <c r="U396" s="48"/>
      <c r="V396" s="40">
        <v>9.8000000000000007</v>
      </c>
      <c r="W396" s="41">
        <f t="shared" si="112"/>
        <v>0</v>
      </c>
      <c r="X396" s="49">
        <f t="shared" si="105"/>
        <v>9.8000000000000007</v>
      </c>
      <c r="Y396" s="49">
        <f t="shared" si="106"/>
        <v>0</v>
      </c>
      <c r="Z396" s="40"/>
      <c r="AA396" s="40"/>
      <c r="AB396" s="54">
        <v>20.74</v>
      </c>
      <c r="AC396" s="40"/>
      <c r="AD396" s="40"/>
      <c r="AE396" s="40"/>
      <c r="AF396" s="40"/>
      <c r="AG396" s="40"/>
      <c r="AH396" s="5">
        <v>2.4597000000000002</v>
      </c>
      <c r="AI396" s="41">
        <f t="shared" si="110"/>
        <v>-2.8132284957919973</v>
      </c>
      <c r="AJ396" s="54">
        <v>7.2363356428021552E-2</v>
      </c>
      <c r="AK396" s="41">
        <f t="shared" si="109"/>
        <v>-2.8098537336412654</v>
      </c>
      <c r="AL396" s="42">
        <v>0.12975245212517514</v>
      </c>
      <c r="AM396" s="41">
        <f t="shared" si="101"/>
        <v>-0.98085007006072367</v>
      </c>
      <c r="AN396" s="49">
        <f t="shared" si="99"/>
        <v>0.88727193618439892</v>
      </c>
      <c r="AO396" s="49">
        <f t="shared" si="102"/>
        <v>-2.2013107664979956</v>
      </c>
      <c r="AP396" s="40"/>
      <c r="AQ396" s="40"/>
      <c r="AR396" s="58">
        <v>0.28000000000000003</v>
      </c>
      <c r="AS396" s="41">
        <f t="shared" si="107"/>
        <v>0</v>
      </c>
      <c r="AT396" s="3"/>
      <c r="AU396" s="3"/>
      <c r="AV396" s="44">
        <f t="shared" ref="AV396:AV459" si="113">AVERAGE(B396,D396,F396,H396,P396,R396,X396,Z396,AB396,AN396,AP396,AR396)</f>
        <v>4.6094890805916613</v>
      </c>
    </row>
    <row r="397" spans="1:48" x14ac:dyDescent="0.4">
      <c r="A397" s="40">
        <v>1645</v>
      </c>
      <c r="B397" s="47">
        <v>0.27600000000000002</v>
      </c>
      <c r="C397" s="41">
        <f t="shared" si="108"/>
        <v>0</v>
      </c>
      <c r="D397" s="52">
        <v>0.2555</v>
      </c>
      <c r="E397" s="41">
        <f t="shared" si="96"/>
        <v>0</v>
      </c>
      <c r="F397" s="38">
        <v>0.46399193548387097</v>
      </c>
      <c r="G397" s="41">
        <f t="shared" ref="G397:G460" si="114">100*(F397/F396-1)</f>
        <v>0</v>
      </c>
      <c r="H397" s="56">
        <v>8.7518306379520521</v>
      </c>
      <c r="I397" s="41">
        <f t="shared" si="111"/>
        <v>0</v>
      </c>
      <c r="J397" s="5">
        <v>0.255</v>
      </c>
      <c r="K397" s="41">
        <f t="shared" si="104"/>
        <v>0</v>
      </c>
      <c r="L397" s="5">
        <v>8.2000000000000003E-2</v>
      </c>
      <c r="M397" s="41">
        <f t="shared" si="103"/>
        <v>0</v>
      </c>
      <c r="N397" s="46">
        <v>8.3888888888888888E-2</v>
      </c>
      <c r="O397" s="41">
        <f t="shared" si="97"/>
        <v>0</v>
      </c>
      <c r="P397" s="49">
        <f t="shared" si="98"/>
        <v>0.14029629629629631</v>
      </c>
      <c r="Q397" s="49">
        <f t="shared" si="100"/>
        <v>0</v>
      </c>
      <c r="R397" s="5">
        <v>4.5</v>
      </c>
      <c r="S397" s="41">
        <f t="shared" si="95"/>
        <v>0</v>
      </c>
      <c r="T397" s="48"/>
      <c r="U397" s="48"/>
      <c r="V397" s="40">
        <v>9.8000000000000007</v>
      </c>
      <c r="W397" s="41">
        <f t="shared" si="112"/>
        <v>0</v>
      </c>
      <c r="X397" s="49">
        <f t="shared" si="105"/>
        <v>9.8000000000000007</v>
      </c>
      <c r="Y397" s="49">
        <f t="shared" si="106"/>
        <v>0</v>
      </c>
      <c r="Z397" s="40"/>
      <c r="AA397" s="40"/>
      <c r="AB397" s="54">
        <v>20.74</v>
      </c>
      <c r="AC397" s="40"/>
      <c r="AD397" s="40"/>
      <c r="AE397" s="40"/>
      <c r="AF397" s="40"/>
      <c r="AG397" s="40"/>
      <c r="AH397" s="5">
        <v>2.3523999999999998</v>
      </c>
      <c r="AI397" s="41">
        <f t="shared" si="110"/>
        <v>-4.3623206082042731</v>
      </c>
      <c r="AJ397" s="54">
        <v>6.9434185256315561E-2</v>
      </c>
      <c r="AK397" s="41">
        <f t="shared" si="109"/>
        <v>-4.0478652681341316</v>
      </c>
      <c r="AL397" s="42">
        <v>0.12743119266055045</v>
      </c>
      <c r="AM397" s="41">
        <f t="shared" si="101"/>
        <v>-1.7889908256880749</v>
      </c>
      <c r="AN397" s="49">
        <f t="shared" si="99"/>
        <v>0.84975512597228853</v>
      </c>
      <c r="AO397" s="49">
        <f t="shared" si="102"/>
        <v>-3.3997255673421596</v>
      </c>
      <c r="AP397" s="40"/>
      <c r="AQ397" s="40"/>
      <c r="AR397" s="58">
        <v>0.28000000000000003</v>
      </c>
      <c r="AS397" s="41">
        <f t="shared" si="107"/>
        <v>0</v>
      </c>
      <c r="AT397" s="3"/>
      <c r="AU397" s="3"/>
      <c r="AV397" s="44">
        <f t="shared" si="113"/>
        <v>4.60573739957045</v>
      </c>
    </row>
    <row r="398" spans="1:48" x14ac:dyDescent="0.4">
      <c r="A398" s="40">
        <v>1646</v>
      </c>
      <c r="B398" s="47">
        <v>0.27600000000000002</v>
      </c>
      <c r="C398" s="41">
        <f t="shared" si="108"/>
        <v>0</v>
      </c>
      <c r="D398" s="52">
        <v>0.2555</v>
      </c>
      <c r="E398" s="41">
        <f t="shared" si="96"/>
        <v>0</v>
      </c>
      <c r="F398" s="38">
        <v>0.46399193548387097</v>
      </c>
      <c r="G398" s="41">
        <f t="shared" si="114"/>
        <v>0</v>
      </c>
      <c r="H398" s="56">
        <v>8.7518306379520521</v>
      </c>
      <c r="I398" s="41">
        <f t="shared" si="111"/>
        <v>0</v>
      </c>
      <c r="J398" s="5">
        <v>0.255</v>
      </c>
      <c r="K398" s="41">
        <f t="shared" si="104"/>
        <v>0</v>
      </c>
      <c r="L398" s="5">
        <v>8.2000000000000003E-2</v>
      </c>
      <c r="M398" s="41">
        <f t="shared" si="103"/>
        <v>0</v>
      </c>
      <c r="N398" s="46">
        <v>8.3888888888888888E-2</v>
      </c>
      <c r="O398" s="41">
        <f t="shared" si="97"/>
        <v>0</v>
      </c>
      <c r="P398" s="49">
        <f t="shared" si="98"/>
        <v>0.14029629629629631</v>
      </c>
      <c r="Q398" s="49">
        <f t="shared" si="100"/>
        <v>0</v>
      </c>
      <c r="R398" s="5">
        <v>4.5</v>
      </c>
      <c r="S398" s="41">
        <f t="shared" si="95"/>
        <v>0</v>
      </c>
      <c r="T398" s="48"/>
      <c r="U398" s="48"/>
      <c r="V398" s="40">
        <v>9.8000000000000007</v>
      </c>
      <c r="W398" s="41">
        <f t="shared" si="112"/>
        <v>0</v>
      </c>
      <c r="X398" s="49">
        <f t="shared" si="105"/>
        <v>9.8000000000000007</v>
      </c>
      <c r="Y398" s="49">
        <f t="shared" si="106"/>
        <v>0</v>
      </c>
      <c r="Z398" s="40"/>
      <c r="AA398" s="40"/>
      <c r="AB398" s="54">
        <v>20.74</v>
      </c>
      <c r="AC398" s="40"/>
      <c r="AD398" s="40"/>
      <c r="AE398" s="40"/>
      <c r="AF398" s="40"/>
      <c r="AG398" s="40"/>
      <c r="AH398" s="5">
        <v>2.2850999999999999</v>
      </c>
      <c r="AI398" s="41">
        <f t="shared" si="110"/>
        <v>-2.8609080088420336</v>
      </c>
      <c r="AJ398" s="54">
        <v>6.7224486876921966E-2</v>
      </c>
      <c r="AK398" s="41">
        <f t="shared" si="109"/>
        <v>-3.1824358149181387</v>
      </c>
      <c r="AL398" s="42">
        <v>0.12981308411214953</v>
      </c>
      <c r="AM398" s="41">
        <f t="shared" si="101"/>
        <v>1.8691588785046953</v>
      </c>
      <c r="AN398" s="49">
        <f t="shared" si="99"/>
        <v>0.82737919032969043</v>
      </c>
      <c r="AO398" s="49">
        <f t="shared" si="102"/>
        <v>-1.3913949817518256</v>
      </c>
      <c r="AP398" s="40"/>
      <c r="AQ398" s="40"/>
      <c r="AR398" s="58">
        <v>0.28000000000000003</v>
      </c>
      <c r="AS398" s="41">
        <f t="shared" si="107"/>
        <v>0</v>
      </c>
      <c r="AT398" s="3"/>
      <c r="AU398" s="3"/>
      <c r="AV398" s="44">
        <f t="shared" si="113"/>
        <v>4.6034998060061909</v>
      </c>
    </row>
    <row r="399" spans="1:48" x14ac:dyDescent="0.4">
      <c r="A399" s="40">
        <v>1647</v>
      </c>
      <c r="B399" s="47">
        <v>0.27600000000000002</v>
      </c>
      <c r="C399" s="41">
        <f t="shared" si="108"/>
        <v>0</v>
      </c>
      <c r="D399" s="52">
        <v>0.2555</v>
      </c>
      <c r="E399" s="41">
        <f t="shared" si="96"/>
        <v>0</v>
      </c>
      <c r="F399" s="38">
        <v>0.46399193548387097</v>
      </c>
      <c r="G399" s="41">
        <f t="shared" si="114"/>
        <v>0</v>
      </c>
      <c r="H399" s="56">
        <v>8.7518306379520521</v>
      </c>
      <c r="I399" s="41">
        <f t="shared" si="111"/>
        <v>0</v>
      </c>
      <c r="J399" s="5">
        <v>0.25600000000000001</v>
      </c>
      <c r="K399" s="41">
        <f t="shared" ref="K399:K430" si="115">100*(J399/J398-1)</f>
        <v>0.39215686274509665</v>
      </c>
      <c r="L399" s="5">
        <v>8.2000000000000003E-2</v>
      </c>
      <c r="M399" s="41">
        <f t="shared" si="103"/>
        <v>0</v>
      </c>
      <c r="N399" s="46">
        <v>8.3888888888888888E-2</v>
      </c>
      <c r="O399" s="41">
        <f t="shared" si="97"/>
        <v>0</v>
      </c>
      <c r="P399" s="49">
        <f t="shared" si="98"/>
        <v>0.14062962962962963</v>
      </c>
      <c r="Q399" s="49">
        <f t="shared" si="100"/>
        <v>0.13071895424836555</v>
      </c>
      <c r="R399" s="5">
        <v>4.5</v>
      </c>
      <c r="S399" s="41">
        <f t="shared" si="95"/>
        <v>0</v>
      </c>
      <c r="T399" s="48"/>
      <c r="U399" s="48"/>
      <c r="V399" s="40">
        <v>9.8000000000000007</v>
      </c>
      <c r="W399" s="41">
        <f t="shared" si="112"/>
        <v>0</v>
      </c>
      <c r="X399" s="49">
        <f t="shared" si="105"/>
        <v>9.8000000000000007</v>
      </c>
      <c r="Y399" s="49">
        <f t="shared" si="106"/>
        <v>0</v>
      </c>
      <c r="Z399" s="40"/>
      <c r="AA399" s="40"/>
      <c r="AB399" s="54">
        <v>20.74</v>
      </c>
      <c r="AC399" s="40"/>
      <c r="AD399" s="40"/>
      <c r="AE399" s="40"/>
      <c r="AF399" s="40"/>
      <c r="AG399" s="40"/>
      <c r="AH399" s="5">
        <v>2.3740000000000001</v>
      </c>
      <c r="AI399" s="41">
        <f t="shared" si="110"/>
        <v>3.890420550522955</v>
      </c>
      <c r="AJ399" s="54">
        <v>6.984174158555613E-2</v>
      </c>
      <c r="AK399" s="41">
        <f t="shared" si="109"/>
        <v>3.8933055947693029</v>
      </c>
      <c r="AL399" s="42">
        <v>0.12945013979496739</v>
      </c>
      <c r="AM399" s="41">
        <f t="shared" si="101"/>
        <v>-0.27958993476234761</v>
      </c>
      <c r="AN399" s="49">
        <f t="shared" si="99"/>
        <v>0.85776396046017467</v>
      </c>
      <c r="AO399" s="49">
        <f t="shared" si="102"/>
        <v>2.5013787368433036</v>
      </c>
      <c r="AP399" s="40"/>
      <c r="AQ399" s="40"/>
      <c r="AR399" s="58">
        <v>0.28000000000000003</v>
      </c>
      <c r="AS399" s="41">
        <f t="shared" si="107"/>
        <v>0</v>
      </c>
      <c r="AT399" s="3"/>
      <c r="AU399" s="3"/>
      <c r="AV399" s="44">
        <f t="shared" si="113"/>
        <v>4.6065716163525732</v>
      </c>
    </row>
    <row r="400" spans="1:48" x14ac:dyDescent="0.4">
      <c r="A400" s="40">
        <v>1648</v>
      </c>
      <c r="B400" s="47">
        <v>0.27600000000000002</v>
      </c>
      <c r="C400" s="41">
        <f t="shared" si="108"/>
        <v>0</v>
      </c>
      <c r="D400" s="52">
        <v>0.2555</v>
      </c>
      <c r="E400" s="41">
        <f t="shared" si="96"/>
        <v>0</v>
      </c>
      <c r="F400" s="38">
        <v>0.46399193548387097</v>
      </c>
      <c r="G400" s="41">
        <f t="shared" si="114"/>
        <v>0</v>
      </c>
      <c r="H400" s="56">
        <v>8.7518306379520521</v>
      </c>
      <c r="I400" s="41">
        <f t="shared" si="111"/>
        <v>0</v>
      </c>
      <c r="J400" s="5">
        <v>0.25600000000000001</v>
      </c>
      <c r="K400" s="41">
        <f t="shared" si="115"/>
        <v>0</v>
      </c>
      <c r="L400" s="5">
        <v>8.2000000000000003E-2</v>
      </c>
      <c r="M400" s="41">
        <f t="shared" si="103"/>
        <v>0</v>
      </c>
      <c r="N400" s="46">
        <v>8.3888888888888888E-2</v>
      </c>
      <c r="O400" s="41">
        <f t="shared" si="97"/>
        <v>0</v>
      </c>
      <c r="P400" s="49">
        <f t="shared" si="98"/>
        <v>0.14062962962962963</v>
      </c>
      <c r="Q400" s="49">
        <f t="shared" si="100"/>
        <v>0</v>
      </c>
      <c r="R400" s="5">
        <v>4.5</v>
      </c>
      <c r="S400" s="41">
        <f t="shared" si="95"/>
        <v>0</v>
      </c>
      <c r="T400" s="48"/>
      <c r="U400" s="48"/>
      <c r="V400" s="40">
        <v>9.8000000000000007</v>
      </c>
      <c r="W400" s="41">
        <f t="shared" si="112"/>
        <v>0</v>
      </c>
      <c r="X400" s="49">
        <f t="shared" si="105"/>
        <v>9.8000000000000007</v>
      </c>
      <c r="Y400" s="49">
        <f t="shared" si="106"/>
        <v>0</v>
      </c>
      <c r="Z400" s="40"/>
      <c r="AA400" s="40"/>
      <c r="AB400" s="54">
        <v>20.74</v>
      </c>
      <c r="AC400" s="40"/>
      <c r="AD400" s="40"/>
      <c r="AE400" s="40"/>
      <c r="AF400" s="40"/>
      <c r="AG400" s="40"/>
      <c r="AH400" s="5">
        <v>2.2846000000000002</v>
      </c>
      <c r="AI400" s="41">
        <f t="shared" si="110"/>
        <v>-3.7657961246840732</v>
      </c>
      <c r="AJ400" s="54">
        <v>6.7210067210067212E-2</v>
      </c>
      <c r="AK400" s="41">
        <f t="shared" si="109"/>
        <v>-3.7680537680537585</v>
      </c>
      <c r="AL400" s="42">
        <v>0.13147184098438239</v>
      </c>
      <c r="AM400" s="41">
        <f t="shared" si="101"/>
        <v>1.5617605300520365</v>
      </c>
      <c r="AN400" s="49">
        <f t="shared" si="99"/>
        <v>0.82776063606481654</v>
      </c>
      <c r="AO400" s="49">
        <f t="shared" si="102"/>
        <v>-1.9906964542285985</v>
      </c>
      <c r="AP400" s="40"/>
      <c r="AQ400" s="40"/>
      <c r="AR400" s="58">
        <v>0.28000000000000003</v>
      </c>
      <c r="AS400" s="41">
        <f t="shared" si="107"/>
        <v>0</v>
      </c>
      <c r="AT400" s="3"/>
      <c r="AU400" s="3"/>
      <c r="AV400" s="44">
        <f t="shared" si="113"/>
        <v>4.6035712839130367</v>
      </c>
    </row>
    <row r="401" spans="1:48" x14ac:dyDescent="0.4">
      <c r="A401" s="40">
        <v>1649</v>
      </c>
      <c r="B401" s="47">
        <v>0.27600000000000002</v>
      </c>
      <c r="C401" s="41">
        <f t="shared" si="108"/>
        <v>0</v>
      </c>
      <c r="D401" s="52">
        <v>0.2555</v>
      </c>
      <c r="E401" s="41">
        <f t="shared" si="96"/>
        <v>0</v>
      </c>
      <c r="F401" s="38">
        <v>0.46399193548387097</v>
      </c>
      <c r="G401" s="41">
        <f t="shared" si="114"/>
        <v>0</v>
      </c>
      <c r="H401" s="56">
        <v>8.7518306379520521</v>
      </c>
      <c r="I401" s="41">
        <f t="shared" si="111"/>
        <v>0</v>
      </c>
      <c r="J401" s="5">
        <v>0.25600000000000001</v>
      </c>
      <c r="K401" s="41">
        <f t="shared" si="115"/>
        <v>0</v>
      </c>
      <c r="L401" s="5">
        <v>8.2000000000000003E-2</v>
      </c>
      <c r="M401" s="41">
        <f t="shared" si="103"/>
        <v>0</v>
      </c>
      <c r="N401" s="46">
        <v>8.3888888888888888E-2</v>
      </c>
      <c r="O401" s="41">
        <f t="shared" si="97"/>
        <v>0</v>
      </c>
      <c r="P401" s="49">
        <f t="shared" si="98"/>
        <v>0.14062962962962963</v>
      </c>
      <c r="Q401" s="49">
        <f t="shared" si="100"/>
        <v>0</v>
      </c>
      <c r="R401" s="5">
        <v>4.5</v>
      </c>
      <c r="S401" s="41">
        <f t="shared" si="95"/>
        <v>0</v>
      </c>
      <c r="T401" s="48"/>
      <c r="U401" s="48"/>
      <c r="V401" s="40">
        <v>9.8000000000000007</v>
      </c>
      <c r="W401" s="41">
        <f t="shared" si="112"/>
        <v>0</v>
      </c>
      <c r="X401" s="49">
        <f t="shared" si="105"/>
        <v>9.8000000000000007</v>
      </c>
      <c r="Y401" s="49">
        <f t="shared" si="106"/>
        <v>0</v>
      </c>
      <c r="Z401" s="40"/>
      <c r="AA401" s="40"/>
      <c r="AB401" s="54">
        <v>20.74</v>
      </c>
      <c r="AC401" s="40"/>
      <c r="AD401" s="40"/>
      <c r="AE401" s="40"/>
      <c r="AF401" s="40"/>
      <c r="AG401" s="40"/>
      <c r="AH401" s="5">
        <v>2.2248000000000001</v>
      </c>
      <c r="AI401" s="41">
        <f t="shared" si="110"/>
        <v>-2.6175260439464276</v>
      </c>
      <c r="AJ401" s="54">
        <v>6.5450494360116976E-2</v>
      </c>
      <c r="AK401" s="41">
        <f t="shared" si="109"/>
        <v>-2.6180197744046785</v>
      </c>
      <c r="AL401" s="42">
        <v>0.13317353787152444</v>
      </c>
      <c r="AM401" s="41">
        <f t="shared" si="101"/>
        <v>1.2943432406519628</v>
      </c>
      <c r="AN401" s="49">
        <f t="shared" si="99"/>
        <v>0.80780801074388053</v>
      </c>
      <c r="AO401" s="49">
        <f t="shared" si="102"/>
        <v>-1.313734192566381</v>
      </c>
      <c r="AP401" s="40"/>
      <c r="AQ401" s="40"/>
      <c r="AR401" s="58">
        <v>0.28000000000000003</v>
      </c>
      <c r="AS401" s="41">
        <f t="shared" si="107"/>
        <v>0</v>
      </c>
      <c r="AT401" s="3"/>
      <c r="AU401" s="3"/>
      <c r="AV401" s="44">
        <f t="shared" si="113"/>
        <v>4.6015760213809438</v>
      </c>
    </row>
    <row r="402" spans="1:48" x14ac:dyDescent="0.4">
      <c r="A402" s="40">
        <v>1650</v>
      </c>
      <c r="B402" s="47">
        <v>0.27600000000000002</v>
      </c>
      <c r="C402" s="41">
        <f t="shared" si="108"/>
        <v>0</v>
      </c>
      <c r="D402" s="52">
        <v>0.2555</v>
      </c>
      <c r="E402" s="41">
        <f t="shared" si="96"/>
        <v>0</v>
      </c>
      <c r="F402" s="38">
        <v>0.46399193548387097</v>
      </c>
      <c r="G402" s="41">
        <f t="shared" si="114"/>
        <v>0</v>
      </c>
      <c r="H402" s="56">
        <v>8.7518306379520521</v>
      </c>
      <c r="I402" s="41">
        <f t="shared" si="111"/>
        <v>0</v>
      </c>
      <c r="J402" s="5">
        <v>0.25600000000000001</v>
      </c>
      <c r="K402" s="41">
        <f t="shared" si="115"/>
        <v>0</v>
      </c>
      <c r="L402" s="5">
        <v>8.2000000000000003E-2</v>
      </c>
      <c r="M402" s="41">
        <f t="shared" si="103"/>
        <v>0</v>
      </c>
      <c r="N402" s="46">
        <v>8.3888888888888888E-2</v>
      </c>
      <c r="O402" s="41">
        <f t="shared" si="97"/>
        <v>0</v>
      </c>
      <c r="P402" s="49">
        <f t="shared" si="98"/>
        <v>0.14062962962962963</v>
      </c>
      <c r="Q402" s="49">
        <f t="shared" si="100"/>
        <v>0</v>
      </c>
      <c r="R402" s="5">
        <v>4.5</v>
      </c>
      <c r="S402" s="41">
        <f t="shared" si="95"/>
        <v>0</v>
      </c>
      <c r="T402" s="48"/>
      <c r="U402" s="48"/>
      <c r="V402" s="40">
        <v>9.8000000000000007</v>
      </c>
      <c r="W402" s="41">
        <f t="shared" si="112"/>
        <v>0</v>
      </c>
      <c r="X402" s="49">
        <f t="shared" si="105"/>
        <v>9.8000000000000007</v>
      </c>
      <c r="Y402" s="49">
        <f t="shared" si="106"/>
        <v>0</v>
      </c>
      <c r="Z402" s="40"/>
      <c r="AA402" s="40"/>
      <c r="AB402" s="54">
        <v>20.74</v>
      </c>
      <c r="AC402" s="40"/>
      <c r="AD402" s="40"/>
      <c r="AE402" s="40"/>
      <c r="AF402" s="40"/>
      <c r="AG402" s="40"/>
      <c r="AH402" s="5">
        <v>2.1002999999999998</v>
      </c>
      <c r="AI402" s="41">
        <f t="shared" si="110"/>
        <v>-5.5960086299892247</v>
      </c>
      <c r="AJ402" s="54">
        <v>6.1789259186222308E-2</v>
      </c>
      <c r="AK402" s="41">
        <f t="shared" si="109"/>
        <v>-5.5938999539867247</v>
      </c>
      <c r="AL402" s="42">
        <v>0.13323741007194245</v>
      </c>
      <c r="AM402" s="41">
        <f t="shared" si="101"/>
        <v>4.7961630695447788E-2</v>
      </c>
      <c r="AN402" s="49">
        <f t="shared" si="99"/>
        <v>0.76510888975272151</v>
      </c>
      <c r="AO402" s="49">
        <f t="shared" si="102"/>
        <v>-3.7139823177601676</v>
      </c>
      <c r="AP402" s="40"/>
      <c r="AQ402" s="40"/>
      <c r="AR402" s="58">
        <v>0.28000000000000003</v>
      </c>
      <c r="AS402" s="41">
        <f t="shared" si="107"/>
        <v>0</v>
      </c>
      <c r="AT402" s="3"/>
      <c r="AU402" s="3"/>
      <c r="AV402" s="44">
        <f t="shared" si="113"/>
        <v>4.5973061092818277</v>
      </c>
    </row>
    <row r="403" spans="1:48" x14ac:dyDescent="0.4">
      <c r="A403" s="40">
        <v>1651</v>
      </c>
      <c r="B403" s="47">
        <v>0.27306999999999998</v>
      </c>
      <c r="C403" s="41">
        <f t="shared" si="108"/>
        <v>-1.0615942028985637</v>
      </c>
      <c r="D403" s="52">
        <v>0.2555</v>
      </c>
      <c r="E403" s="41">
        <f t="shared" si="96"/>
        <v>0</v>
      </c>
      <c r="F403" s="38">
        <v>0.46399193548387097</v>
      </c>
      <c r="G403" s="41">
        <f t="shared" si="114"/>
        <v>0</v>
      </c>
      <c r="H403" s="56">
        <v>8.7518306379520521</v>
      </c>
      <c r="I403" s="41">
        <f t="shared" si="111"/>
        <v>0</v>
      </c>
      <c r="J403" s="5">
        <v>0.25600000000000001</v>
      </c>
      <c r="K403" s="41">
        <f t="shared" si="115"/>
        <v>0</v>
      </c>
      <c r="L403" s="5">
        <v>8.2000000000000003E-2</v>
      </c>
      <c r="M403" s="41">
        <f t="shared" si="103"/>
        <v>0</v>
      </c>
      <c r="N403" s="46">
        <v>8.0185185185185193E-2</v>
      </c>
      <c r="O403" s="41">
        <f t="shared" si="97"/>
        <v>-4.4150110375275826</v>
      </c>
      <c r="P403" s="49">
        <f t="shared" si="98"/>
        <v>0.13939506172839508</v>
      </c>
      <c r="Q403" s="49">
        <f t="shared" si="100"/>
        <v>-1.4716703458425275</v>
      </c>
      <c r="R403" s="5">
        <v>4.5</v>
      </c>
      <c r="S403" s="41">
        <f t="shared" si="95"/>
        <v>0</v>
      </c>
      <c r="T403" s="48"/>
      <c r="U403" s="48"/>
      <c r="V403" s="40">
        <v>9.8000000000000007</v>
      </c>
      <c r="W403" s="41">
        <f t="shared" si="112"/>
        <v>0</v>
      </c>
      <c r="X403" s="49">
        <f t="shared" si="105"/>
        <v>9.8000000000000007</v>
      </c>
      <c r="Y403" s="49">
        <f t="shared" si="106"/>
        <v>0</v>
      </c>
      <c r="Z403" s="40"/>
      <c r="AA403" s="40"/>
      <c r="AB403" s="54">
        <v>20.74</v>
      </c>
      <c r="AC403" s="40"/>
      <c r="AD403" s="40"/>
      <c r="AE403" s="40"/>
      <c r="AF403" s="40"/>
      <c r="AG403" s="40"/>
      <c r="AH403" s="5">
        <v>2.0882999999999998</v>
      </c>
      <c r="AI403" s="41">
        <f t="shared" si="110"/>
        <v>-0.57134695043564721</v>
      </c>
      <c r="AJ403" s="40">
        <v>6.1420000000000002E-2</v>
      </c>
      <c r="AK403" s="41">
        <f t="shared" si="109"/>
        <v>-0.59761063829786298</v>
      </c>
      <c r="AL403" s="42"/>
      <c r="AM403" s="42"/>
      <c r="AN403" s="49">
        <f t="shared" si="99"/>
        <v>1.0748599999999999</v>
      </c>
      <c r="AO403" s="49">
        <f t="shared" si="102"/>
        <v>-0.58447879436675509</v>
      </c>
      <c r="AP403" s="40"/>
      <c r="AQ403" s="40"/>
      <c r="AR403" s="58">
        <v>0.28000000000000003</v>
      </c>
      <c r="AS403" s="41">
        <f t="shared" si="107"/>
        <v>0</v>
      </c>
      <c r="AT403" s="3"/>
      <c r="AU403" s="3"/>
      <c r="AV403" s="44">
        <f t="shared" si="113"/>
        <v>4.6278647635164321</v>
      </c>
    </row>
    <row r="404" spans="1:48" x14ac:dyDescent="0.4">
      <c r="A404" s="40">
        <v>1652</v>
      </c>
      <c r="B404" s="47">
        <v>0.27306999999999998</v>
      </c>
      <c r="C404" s="41">
        <f t="shared" si="108"/>
        <v>0</v>
      </c>
      <c r="D404" s="52">
        <v>0.2555</v>
      </c>
      <c r="E404" s="41">
        <f t="shared" si="96"/>
        <v>0</v>
      </c>
      <c r="F404" s="38">
        <v>0.46399193548387097</v>
      </c>
      <c r="G404" s="41">
        <f t="shared" si="114"/>
        <v>0</v>
      </c>
      <c r="H404" s="56">
        <v>8.2967084745762723</v>
      </c>
      <c r="I404" s="41">
        <f t="shared" si="111"/>
        <v>-5.2003081664098509</v>
      </c>
      <c r="J404" s="5">
        <v>0.25700000000000001</v>
      </c>
      <c r="K404" s="41">
        <f t="shared" si="115"/>
        <v>0.390625</v>
      </c>
      <c r="L404" s="5">
        <v>8.2000000000000003E-2</v>
      </c>
      <c r="M404" s="41">
        <f t="shared" si="103"/>
        <v>0</v>
      </c>
      <c r="N404" s="46">
        <v>8.0185185185185193E-2</v>
      </c>
      <c r="O404" s="41">
        <f t="shared" si="97"/>
        <v>0</v>
      </c>
      <c r="P404" s="49">
        <f t="shared" si="98"/>
        <v>0.13972839506172841</v>
      </c>
      <c r="Q404" s="49">
        <f t="shared" si="100"/>
        <v>0.13020833333333334</v>
      </c>
      <c r="R404" s="5">
        <v>4.5</v>
      </c>
      <c r="S404" s="41">
        <f t="shared" si="95"/>
        <v>0</v>
      </c>
      <c r="T404" s="48"/>
      <c r="U404" s="48"/>
      <c r="V404" s="40">
        <v>9.8000000000000007</v>
      </c>
      <c r="W404" s="41">
        <f t="shared" si="112"/>
        <v>0</v>
      </c>
      <c r="X404" s="49">
        <f t="shared" si="105"/>
        <v>9.8000000000000007</v>
      </c>
      <c r="Y404" s="49">
        <f t="shared" si="106"/>
        <v>0</v>
      </c>
      <c r="Z404" s="40"/>
      <c r="AA404" s="40"/>
      <c r="AB404" s="54">
        <v>20.74</v>
      </c>
      <c r="AC404" s="40"/>
      <c r="AD404" s="40"/>
      <c r="AE404" s="40"/>
      <c r="AF404" s="40"/>
      <c r="AG404" s="40"/>
      <c r="AH404" s="5">
        <v>2.1263999999999998</v>
      </c>
      <c r="AI404" s="41">
        <f t="shared" si="110"/>
        <v>1.8244505099841879</v>
      </c>
      <c r="AJ404" s="40">
        <v>6.2539999999999998E-2</v>
      </c>
      <c r="AK404" s="41">
        <f t="shared" si="109"/>
        <v>1.8235102572451867</v>
      </c>
      <c r="AL404" s="42"/>
      <c r="AM404" s="42"/>
      <c r="AN404" s="49">
        <f t="shared" si="99"/>
        <v>1.0944699999999998</v>
      </c>
      <c r="AO404" s="49">
        <f t="shared" si="102"/>
        <v>1.8239803836146873</v>
      </c>
      <c r="AP404" s="40"/>
      <c r="AQ404" s="40"/>
      <c r="AR404" s="58">
        <v>0.28000000000000003</v>
      </c>
      <c r="AS404" s="41">
        <f t="shared" si="107"/>
        <v>0</v>
      </c>
      <c r="AT404" s="3"/>
      <c r="AU404" s="3"/>
      <c r="AV404" s="44">
        <f t="shared" si="113"/>
        <v>4.5843468805121876</v>
      </c>
    </row>
    <row r="405" spans="1:48" x14ac:dyDescent="0.4">
      <c r="A405" s="40">
        <v>1653</v>
      </c>
      <c r="B405" s="47">
        <v>0.27306999999999998</v>
      </c>
      <c r="C405" s="41">
        <f t="shared" si="108"/>
        <v>0</v>
      </c>
      <c r="D405" s="52">
        <v>0.2555</v>
      </c>
      <c r="E405" s="41">
        <f t="shared" si="96"/>
        <v>0</v>
      </c>
      <c r="F405" s="38">
        <v>0.46399193548387097</v>
      </c>
      <c r="G405" s="41">
        <f t="shared" si="114"/>
        <v>0</v>
      </c>
      <c r="H405" s="56">
        <v>7.7155874298098714</v>
      </c>
      <c r="I405" s="41">
        <f t="shared" si="111"/>
        <v>-7.0042360358585469</v>
      </c>
      <c r="J405" s="5">
        <v>0.25700000000000001</v>
      </c>
      <c r="K405" s="41">
        <f t="shared" si="115"/>
        <v>0</v>
      </c>
      <c r="L405" s="5">
        <v>8.2000000000000003E-2</v>
      </c>
      <c r="M405" s="41">
        <f t="shared" si="103"/>
        <v>0</v>
      </c>
      <c r="N405" s="46">
        <v>8.0185185185185193E-2</v>
      </c>
      <c r="O405" s="41">
        <f t="shared" si="97"/>
        <v>0</v>
      </c>
      <c r="P405" s="49">
        <f t="shared" si="98"/>
        <v>0.13972839506172841</v>
      </c>
      <c r="Q405" s="49">
        <f t="shared" si="100"/>
        <v>0</v>
      </c>
      <c r="R405" s="5">
        <v>4.5</v>
      </c>
      <c r="S405" s="41">
        <f t="shared" si="95"/>
        <v>0</v>
      </c>
      <c r="T405" s="48"/>
      <c r="U405" s="48"/>
      <c r="V405" s="40">
        <v>9.8000000000000007</v>
      </c>
      <c r="W405" s="41">
        <f t="shared" si="112"/>
        <v>0</v>
      </c>
      <c r="X405" s="49">
        <f t="shared" si="105"/>
        <v>9.8000000000000007</v>
      </c>
      <c r="Y405" s="49">
        <f t="shared" si="106"/>
        <v>0</v>
      </c>
      <c r="Z405" s="40"/>
      <c r="AA405" s="40"/>
      <c r="AB405" s="54">
        <v>20.74</v>
      </c>
      <c r="AC405" s="40"/>
      <c r="AD405" s="40"/>
      <c r="AE405" s="40"/>
      <c r="AF405" s="40"/>
      <c r="AG405" s="40"/>
      <c r="AH405" s="5">
        <v>2.1303000000000001</v>
      </c>
      <c r="AI405" s="41">
        <f t="shared" si="110"/>
        <v>0.18340857787810805</v>
      </c>
      <c r="AJ405" s="40">
        <v>6.2649999999999997E-2</v>
      </c>
      <c r="AK405" s="41">
        <f t="shared" si="109"/>
        <v>0.17588743204348667</v>
      </c>
      <c r="AL405" s="42"/>
      <c r="AM405" s="42"/>
      <c r="AN405" s="49">
        <f t="shared" si="99"/>
        <v>1.0964750000000001</v>
      </c>
      <c r="AO405" s="49">
        <f t="shared" si="102"/>
        <v>0.17964800496079736</v>
      </c>
      <c r="AP405" s="40"/>
      <c r="AQ405" s="40"/>
      <c r="AR405" s="58">
        <v>0.28000000000000003</v>
      </c>
      <c r="AS405" s="41">
        <f t="shared" si="107"/>
        <v>0</v>
      </c>
      <c r="AT405" s="3"/>
      <c r="AU405" s="3"/>
      <c r="AV405" s="44">
        <f t="shared" si="113"/>
        <v>4.5264352760355466</v>
      </c>
    </row>
    <row r="406" spans="1:48" x14ac:dyDescent="0.4">
      <c r="A406" s="40">
        <v>1654</v>
      </c>
      <c r="B406" s="47">
        <v>0.27306999999999998</v>
      </c>
      <c r="C406" s="41">
        <f t="shared" si="108"/>
        <v>0</v>
      </c>
      <c r="D406" s="52">
        <v>0.2555</v>
      </c>
      <c r="E406" s="41">
        <f t="shared" si="96"/>
        <v>0</v>
      </c>
      <c r="F406" s="38">
        <v>0.46399193548387097</v>
      </c>
      <c r="G406" s="41">
        <f t="shared" si="114"/>
        <v>0</v>
      </c>
      <c r="H406" s="56">
        <v>8.7411750000000001</v>
      </c>
      <c r="I406" s="41">
        <f t="shared" si="111"/>
        <v>13.292410714285708</v>
      </c>
      <c r="J406" s="5">
        <v>0.25700000000000001</v>
      </c>
      <c r="K406" s="41">
        <f t="shared" si="115"/>
        <v>0</v>
      </c>
      <c r="L406" s="5">
        <v>8.2000000000000003E-2</v>
      </c>
      <c r="M406" s="41">
        <f t="shared" si="103"/>
        <v>0</v>
      </c>
      <c r="N406" s="46">
        <v>8.0185185185185193E-2</v>
      </c>
      <c r="O406" s="41">
        <f t="shared" si="97"/>
        <v>0</v>
      </c>
      <c r="P406" s="49">
        <f t="shared" si="98"/>
        <v>0.13972839506172841</v>
      </c>
      <c r="Q406" s="49">
        <f t="shared" si="100"/>
        <v>0</v>
      </c>
      <c r="R406" s="5">
        <v>4.5</v>
      </c>
      <c r="S406" s="41">
        <f t="shared" si="95"/>
        <v>0</v>
      </c>
      <c r="T406" s="48"/>
      <c r="U406" s="48"/>
      <c r="V406" s="40">
        <v>9.8000000000000007</v>
      </c>
      <c r="W406" s="41">
        <f t="shared" si="112"/>
        <v>0</v>
      </c>
      <c r="X406" s="49">
        <f t="shared" si="105"/>
        <v>9.8000000000000007</v>
      </c>
      <c r="Y406" s="49">
        <f t="shared" si="106"/>
        <v>0</v>
      </c>
      <c r="Z406" s="40"/>
      <c r="AA406" s="40"/>
      <c r="AB406" s="54">
        <v>20.74</v>
      </c>
      <c r="AC406" s="40"/>
      <c r="AD406" s="40"/>
      <c r="AE406" s="40"/>
      <c r="AF406" s="40"/>
      <c r="AG406" s="40"/>
      <c r="AH406" s="5">
        <v>2.1230000000000002</v>
      </c>
      <c r="AI406" s="41">
        <f t="shared" si="110"/>
        <v>-0.34267474064685333</v>
      </c>
      <c r="AJ406" s="40">
        <v>6.2440000000000002E-2</v>
      </c>
      <c r="AK406" s="41">
        <f t="shared" si="109"/>
        <v>-0.33519553072625108</v>
      </c>
      <c r="AL406" s="42"/>
      <c r="AM406" s="42"/>
      <c r="AN406" s="49">
        <f t="shared" si="99"/>
        <v>1.0927200000000001</v>
      </c>
      <c r="AO406" s="49">
        <f t="shared" si="102"/>
        <v>-0.3389351356865522</v>
      </c>
      <c r="AP406" s="40"/>
      <c r="AQ406" s="40"/>
      <c r="AR406" s="58">
        <v>0.28000000000000003</v>
      </c>
      <c r="AS406" s="41">
        <f t="shared" si="107"/>
        <v>0</v>
      </c>
      <c r="AT406" s="3"/>
      <c r="AU406" s="3"/>
      <c r="AV406" s="44">
        <f t="shared" si="113"/>
        <v>4.6286185330545599</v>
      </c>
    </row>
    <row r="407" spans="1:48" x14ac:dyDescent="0.4">
      <c r="A407" s="40">
        <v>1655</v>
      </c>
      <c r="B407" s="47">
        <v>0.27306999999999998</v>
      </c>
      <c r="C407" s="41">
        <f t="shared" si="108"/>
        <v>0</v>
      </c>
      <c r="D407" s="52">
        <v>0.2555</v>
      </c>
      <c r="E407" s="41">
        <f t="shared" si="96"/>
        <v>0</v>
      </c>
      <c r="F407" s="38">
        <v>0.46399193548387097</v>
      </c>
      <c r="G407" s="41">
        <f t="shared" si="114"/>
        <v>0</v>
      </c>
      <c r="H407" s="56">
        <v>8.7518306379520521</v>
      </c>
      <c r="I407" s="41">
        <f t="shared" si="111"/>
        <v>0.12190166598944341</v>
      </c>
      <c r="J407" s="5">
        <v>0.25700000000000001</v>
      </c>
      <c r="K407" s="41">
        <f t="shared" si="115"/>
        <v>0</v>
      </c>
      <c r="L407" s="5">
        <v>8.2000000000000003E-2</v>
      </c>
      <c r="M407" s="41">
        <f t="shared" si="103"/>
        <v>0</v>
      </c>
      <c r="N407" s="46">
        <v>8.0185185185185193E-2</v>
      </c>
      <c r="O407" s="41">
        <f t="shared" si="97"/>
        <v>0</v>
      </c>
      <c r="P407" s="49">
        <f t="shared" si="98"/>
        <v>0.13972839506172841</v>
      </c>
      <c r="Q407" s="49">
        <f t="shared" si="100"/>
        <v>0</v>
      </c>
      <c r="R407" s="5">
        <v>4.5</v>
      </c>
      <c r="S407" s="41">
        <f t="shared" si="95"/>
        <v>0</v>
      </c>
      <c r="T407" s="48"/>
      <c r="U407" s="48"/>
      <c r="V407" s="40">
        <v>9.8000000000000007</v>
      </c>
      <c r="W407" s="41">
        <f t="shared" si="112"/>
        <v>0</v>
      </c>
      <c r="X407" s="49">
        <f t="shared" si="105"/>
        <v>9.8000000000000007</v>
      </c>
      <c r="Y407" s="49">
        <f t="shared" si="106"/>
        <v>0</v>
      </c>
      <c r="Z407" s="40"/>
      <c r="AA407" s="40"/>
      <c r="AB407" s="54">
        <v>20.74</v>
      </c>
      <c r="AC407" s="40"/>
      <c r="AD407" s="40"/>
      <c r="AE407" s="40"/>
      <c r="AF407" s="40"/>
      <c r="AG407" s="40"/>
      <c r="AH407" s="5">
        <v>2.1301000000000001</v>
      </c>
      <c r="AI407" s="41">
        <f t="shared" si="110"/>
        <v>0.33443240697126342</v>
      </c>
      <c r="AJ407" s="40">
        <v>6.2649999999999997E-2</v>
      </c>
      <c r="AK407" s="41">
        <f t="shared" si="109"/>
        <v>0.33632286995515237</v>
      </c>
      <c r="AL407" s="42"/>
      <c r="AM407" s="42"/>
      <c r="AN407" s="49">
        <f t="shared" si="99"/>
        <v>1.0963750000000001</v>
      </c>
      <c r="AO407" s="49">
        <f t="shared" si="102"/>
        <v>0.33537763846320789</v>
      </c>
      <c r="AP407" s="40"/>
      <c r="AQ407" s="40"/>
      <c r="AR407" s="58">
        <v>0.28000000000000003</v>
      </c>
      <c r="AS407" s="41">
        <f t="shared" si="107"/>
        <v>0</v>
      </c>
      <c r="AT407" s="3"/>
      <c r="AU407" s="3"/>
      <c r="AV407" s="44">
        <f t="shared" si="113"/>
        <v>4.6300495968497648</v>
      </c>
    </row>
    <row r="408" spans="1:48" x14ac:dyDescent="0.4">
      <c r="A408" s="40">
        <v>1656</v>
      </c>
      <c r="B408" s="47">
        <v>0.27306999999999998</v>
      </c>
      <c r="C408" s="41">
        <f t="shared" si="108"/>
        <v>0</v>
      </c>
      <c r="D408" s="52">
        <v>0.2555</v>
      </c>
      <c r="E408" s="41">
        <f t="shared" si="96"/>
        <v>0</v>
      </c>
      <c r="F408" s="38">
        <v>0.46399193548387097</v>
      </c>
      <c r="G408" s="41">
        <f t="shared" si="114"/>
        <v>0</v>
      </c>
      <c r="H408" s="56">
        <v>8.0246852459016402</v>
      </c>
      <c r="I408" s="41">
        <f t="shared" si="111"/>
        <v>-8.3084947839046066</v>
      </c>
      <c r="J408" s="5">
        <v>0.25800000000000001</v>
      </c>
      <c r="K408" s="41">
        <f t="shared" si="115"/>
        <v>0.38910505836575737</v>
      </c>
      <c r="L408" s="5">
        <v>8.2000000000000003E-2</v>
      </c>
      <c r="M408" s="41">
        <f t="shared" si="103"/>
        <v>0</v>
      </c>
      <c r="N408" s="46">
        <v>8.0185185185185193E-2</v>
      </c>
      <c r="O408" s="41">
        <f t="shared" si="97"/>
        <v>0</v>
      </c>
      <c r="P408" s="49">
        <f t="shared" si="98"/>
        <v>0.14006172839506173</v>
      </c>
      <c r="Q408" s="49">
        <f t="shared" si="100"/>
        <v>0.12970168612191912</v>
      </c>
      <c r="R408" s="5">
        <v>4.5</v>
      </c>
      <c r="S408" s="41">
        <f t="shared" si="95"/>
        <v>0</v>
      </c>
      <c r="T408" s="48"/>
      <c r="U408" s="48"/>
      <c r="V408" s="40">
        <v>9.8000000000000007</v>
      </c>
      <c r="W408" s="41">
        <f t="shared" si="112"/>
        <v>0</v>
      </c>
      <c r="X408" s="49">
        <f t="shared" si="105"/>
        <v>9.8000000000000007</v>
      </c>
      <c r="Y408" s="49">
        <f t="shared" si="106"/>
        <v>0</v>
      </c>
      <c r="Z408" s="40"/>
      <c r="AA408" s="40"/>
      <c r="AB408" s="54">
        <v>20.74</v>
      </c>
      <c r="AC408" s="40"/>
      <c r="AD408" s="40"/>
      <c r="AE408" s="40"/>
      <c r="AF408" s="40"/>
      <c r="AG408" s="40"/>
      <c r="AH408" s="5">
        <v>2.1301000000000001</v>
      </c>
      <c r="AI408" s="41">
        <f t="shared" si="110"/>
        <v>0</v>
      </c>
      <c r="AJ408" s="40">
        <v>6.2649999999999997E-2</v>
      </c>
      <c r="AK408" s="41">
        <f t="shared" si="109"/>
        <v>0</v>
      </c>
      <c r="AL408" s="42"/>
      <c r="AM408" s="42"/>
      <c r="AN408" s="49">
        <f t="shared" si="99"/>
        <v>1.0963750000000001</v>
      </c>
      <c r="AO408" s="49">
        <f t="shared" si="102"/>
        <v>0</v>
      </c>
      <c r="AP408" s="40"/>
      <c r="AQ408" s="40"/>
      <c r="AR408" s="58">
        <v>0.28000000000000003</v>
      </c>
      <c r="AS408" s="41">
        <f t="shared" si="107"/>
        <v>0</v>
      </c>
      <c r="AT408" s="3"/>
      <c r="AU408" s="3"/>
      <c r="AV408" s="44">
        <f t="shared" si="113"/>
        <v>4.5573683909780573</v>
      </c>
    </row>
    <row r="409" spans="1:48" x14ac:dyDescent="0.4">
      <c r="A409" s="40">
        <v>1657</v>
      </c>
      <c r="B409" s="47">
        <v>0.27306999999999998</v>
      </c>
      <c r="C409" s="41">
        <f t="shared" si="108"/>
        <v>0</v>
      </c>
      <c r="D409" s="52">
        <v>0.2555</v>
      </c>
      <c r="E409" s="41">
        <f t="shared" si="96"/>
        <v>0</v>
      </c>
      <c r="F409" s="38">
        <v>0.46399193548387097</v>
      </c>
      <c r="G409" s="41">
        <f t="shared" si="114"/>
        <v>0</v>
      </c>
      <c r="H409" s="56">
        <v>8.0246852459016402</v>
      </c>
      <c r="I409" s="41">
        <f t="shared" si="111"/>
        <v>0</v>
      </c>
      <c r="J409" s="5">
        <v>0.25800000000000001</v>
      </c>
      <c r="K409" s="41">
        <f t="shared" si="115"/>
        <v>0</v>
      </c>
      <c r="L409" s="5">
        <v>8.2000000000000003E-2</v>
      </c>
      <c r="M409" s="41">
        <f t="shared" si="103"/>
        <v>0</v>
      </c>
      <c r="N409" s="46">
        <v>8.0185185185185193E-2</v>
      </c>
      <c r="O409" s="41">
        <f t="shared" si="97"/>
        <v>0</v>
      </c>
      <c r="P409" s="49">
        <f t="shared" si="98"/>
        <v>0.14006172839506173</v>
      </c>
      <c r="Q409" s="49">
        <f t="shared" si="100"/>
        <v>0</v>
      </c>
      <c r="R409" s="5">
        <v>4.5</v>
      </c>
      <c r="S409" s="41">
        <f t="shared" si="95"/>
        <v>0</v>
      </c>
      <c r="T409" s="48"/>
      <c r="U409" s="48"/>
      <c r="V409" s="40">
        <v>9.8000000000000007</v>
      </c>
      <c r="W409" s="41">
        <f t="shared" si="112"/>
        <v>0</v>
      </c>
      <c r="X409" s="49">
        <f t="shared" si="105"/>
        <v>9.8000000000000007</v>
      </c>
      <c r="Y409" s="49">
        <f t="shared" si="106"/>
        <v>0</v>
      </c>
      <c r="Z409" s="40"/>
      <c r="AA409" s="40"/>
      <c r="AB409" s="54">
        <v>20.74</v>
      </c>
      <c r="AC409" s="40"/>
      <c r="AD409" s="40"/>
      <c r="AE409" s="40"/>
      <c r="AF409" s="40"/>
      <c r="AG409" s="40"/>
      <c r="AH409" s="5">
        <v>2.0448</v>
      </c>
      <c r="AI409" s="41">
        <f t="shared" si="110"/>
        <v>-4.0045068306652336</v>
      </c>
      <c r="AJ409" s="40">
        <v>6.0139999999999999E-2</v>
      </c>
      <c r="AK409" s="41">
        <f t="shared" si="109"/>
        <v>-4.0063846767757312</v>
      </c>
      <c r="AL409" s="42"/>
      <c r="AM409" s="42"/>
      <c r="AN409" s="49">
        <f t="shared" si="99"/>
        <v>1.05247</v>
      </c>
      <c r="AO409" s="49">
        <f t="shared" si="102"/>
        <v>-4.0054457537204824</v>
      </c>
      <c r="AP409" s="40"/>
      <c r="AQ409" s="40"/>
      <c r="AR409" s="58">
        <v>0.28000000000000003</v>
      </c>
      <c r="AS409" s="41">
        <f t="shared" si="107"/>
        <v>0</v>
      </c>
      <c r="AT409" s="3"/>
      <c r="AU409" s="3"/>
      <c r="AV409" s="44">
        <f t="shared" si="113"/>
        <v>4.5529778909780578</v>
      </c>
    </row>
    <row r="410" spans="1:48" x14ac:dyDescent="0.4">
      <c r="A410" s="40">
        <v>1658</v>
      </c>
      <c r="B410" s="47">
        <v>0.27600000000000002</v>
      </c>
      <c r="C410" s="41">
        <f t="shared" si="108"/>
        <v>1.0729849489142129</v>
      </c>
      <c r="D410" s="52">
        <v>0.2555</v>
      </c>
      <c r="E410" s="41">
        <f t="shared" si="96"/>
        <v>0</v>
      </c>
      <c r="F410" s="38">
        <v>0.46399193548387097</v>
      </c>
      <c r="G410" s="41">
        <f t="shared" si="114"/>
        <v>0</v>
      </c>
      <c r="H410" s="56">
        <v>8.0246852459016402</v>
      </c>
      <c r="I410" s="41">
        <f t="shared" si="111"/>
        <v>0</v>
      </c>
      <c r="J410" s="5">
        <v>0.25800000000000001</v>
      </c>
      <c r="K410" s="41">
        <f t="shared" si="115"/>
        <v>0</v>
      </c>
      <c r="L410" s="5">
        <v>8.2000000000000003E-2</v>
      </c>
      <c r="M410" s="41">
        <f t="shared" si="103"/>
        <v>0</v>
      </c>
      <c r="N410" s="46">
        <v>8.0185185185185193E-2</v>
      </c>
      <c r="O410" s="41">
        <f t="shared" si="97"/>
        <v>0</v>
      </c>
      <c r="P410" s="49">
        <f t="shared" si="98"/>
        <v>0.14006172839506173</v>
      </c>
      <c r="Q410" s="49">
        <f t="shared" si="100"/>
        <v>0</v>
      </c>
      <c r="R410" s="5">
        <v>4.5</v>
      </c>
      <c r="S410" s="41">
        <f t="shared" si="95"/>
        <v>0</v>
      </c>
      <c r="T410" s="48"/>
      <c r="U410" s="48"/>
      <c r="V410" s="40">
        <v>9.8000000000000007</v>
      </c>
      <c r="W410" s="41">
        <f t="shared" si="112"/>
        <v>0</v>
      </c>
      <c r="X410" s="49">
        <f t="shared" si="105"/>
        <v>9.8000000000000007</v>
      </c>
      <c r="Y410" s="49">
        <f t="shared" si="106"/>
        <v>0</v>
      </c>
      <c r="Z410" s="40"/>
      <c r="AA410" s="40"/>
      <c r="AB410" s="54">
        <v>20.74</v>
      </c>
      <c r="AC410" s="40"/>
      <c r="AD410" s="40"/>
      <c r="AE410" s="40"/>
      <c r="AF410" s="40"/>
      <c r="AG410" s="40"/>
      <c r="AH410" s="5">
        <v>1.9414</v>
      </c>
      <c r="AI410" s="41">
        <f t="shared" si="110"/>
        <v>-5.0567292644757451</v>
      </c>
      <c r="AJ410" s="40">
        <v>5.7099999999999998E-2</v>
      </c>
      <c r="AK410" s="41">
        <f t="shared" si="109"/>
        <v>-5.0548719654140317</v>
      </c>
      <c r="AL410" s="42"/>
      <c r="AM410" s="42"/>
      <c r="AN410" s="49">
        <f t="shared" si="99"/>
        <v>0.99924999999999997</v>
      </c>
      <c r="AO410" s="49">
        <f t="shared" si="102"/>
        <v>-5.0558006149448884</v>
      </c>
      <c r="AP410" s="40"/>
      <c r="AQ410" s="40"/>
      <c r="AR410" s="58">
        <v>0.28000000000000003</v>
      </c>
      <c r="AS410" s="41">
        <f t="shared" si="107"/>
        <v>0</v>
      </c>
      <c r="AT410" s="3"/>
      <c r="AU410" s="3"/>
      <c r="AV410" s="44">
        <f t="shared" si="113"/>
        <v>4.5479488909780574</v>
      </c>
    </row>
    <row r="411" spans="1:48" x14ac:dyDescent="0.4">
      <c r="A411" s="40">
        <v>1659</v>
      </c>
      <c r="B411" s="47">
        <v>0.27600000000000002</v>
      </c>
      <c r="C411" s="41">
        <f t="shared" si="108"/>
        <v>0</v>
      </c>
      <c r="D411" s="52">
        <v>0.2555</v>
      </c>
      <c r="E411" s="41">
        <f t="shared" si="96"/>
        <v>0</v>
      </c>
      <c r="F411" s="38">
        <v>0.46399193548387097</v>
      </c>
      <c r="G411" s="41">
        <f t="shared" si="114"/>
        <v>0</v>
      </c>
      <c r="H411" s="56">
        <v>8.0246852459016402</v>
      </c>
      <c r="I411" s="41">
        <f t="shared" si="111"/>
        <v>0</v>
      </c>
      <c r="J411" s="5">
        <v>0.25800000000000001</v>
      </c>
      <c r="K411" s="41">
        <f t="shared" si="115"/>
        <v>0</v>
      </c>
      <c r="L411" s="5">
        <v>8.2000000000000003E-2</v>
      </c>
      <c r="M411" s="41">
        <f t="shared" si="103"/>
        <v>0</v>
      </c>
      <c r="N411" s="46">
        <v>8.0185185185185193E-2</v>
      </c>
      <c r="O411" s="41">
        <f t="shared" si="97"/>
        <v>0</v>
      </c>
      <c r="P411" s="49">
        <f t="shared" si="98"/>
        <v>0.14006172839506173</v>
      </c>
      <c r="Q411" s="49">
        <f t="shared" si="100"/>
        <v>0</v>
      </c>
      <c r="R411" s="5">
        <v>4.5</v>
      </c>
      <c r="S411" s="41">
        <f t="shared" si="95"/>
        <v>0</v>
      </c>
      <c r="T411" s="48"/>
      <c r="U411" s="48"/>
      <c r="V411" s="40">
        <v>9.8000000000000007</v>
      </c>
      <c r="W411" s="41">
        <f t="shared" si="112"/>
        <v>0</v>
      </c>
      <c r="X411" s="49">
        <f t="shared" si="105"/>
        <v>9.8000000000000007</v>
      </c>
      <c r="Y411" s="49">
        <f t="shared" si="106"/>
        <v>0</v>
      </c>
      <c r="Z411" s="40"/>
      <c r="AA411" s="40"/>
      <c r="AB411" s="54">
        <v>20.74</v>
      </c>
      <c r="AC411" s="40"/>
      <c r="AD411" s="40"/>
      <c r="AE411" s="40"/>
      <c r="AF411" s="40"/>
      <c r="AG411" s="40"/>
      <c r="AH411" s="5">
        <v>1.9726999999999999</v>
      </c>
      <c r="AI411" s="41">
        <f t="shared" si="110"/>
        <v>1.6122385907077375</v>
      </c>
      <c r="AJ411" s="40">
        <v>5.8020000000000002E-2</v>
      </c>
      <c r="AK411" s="41">
        <f t="shared" si="109"/>
        <v>1.6112084063047316</v>
      </c>
      <c r="AL411" s="42"/>
      <c r="AM411" s="42"/>
      <c r="AN411" s="49">
        <f t="shared" si="99"/>
        <v>1.01536</v>
      </c>
      <c r="AO411" s="49">
        <f t="shared" si="102"/>
        <v>1.6117234985062345</v>
      </c>
      <c r="AP411" s="40"/>
      <c r="AQ411" s="40"/>
      <c r="AR411" s="58">
        <v>0.23</v>
      </c>
      <c r="AS411" s="41">
        <f t="shared" si="107"/>
        <v>-17.857142857142861</v>
      </c>
      <c r="AT411" s="3"/>
      <c r="AU411" s="3"/>
      <c r="AV411" s="44">
        <f t="shared" si="113"/>
        <v>4.5445598909780562</v>
      </c>
    </row>
    <row r="412" spans="1:48" x14ac:dyDescent="0.4">
      <c r="A412" s="40">
        <v>1660</v>
      </c>
      <c r="B412" s="47">
        <v>0.27116000000000001</v>
      </c>
      <c r="C412" s="41">
        <f t="shared" si="108"/>
        <v>-1.7536231884058062</v>
      </c>
      <c r="D412" s="52">
        <v>0.2555</v>
      </c>
      <c r="E412" s="41">
        <f t="shared" si="96"/>
        <v>0</v>
      </c>
      <c r="F412" s="38">
        <v>0.46399193548387097</v>
      </c>
      <c r="G412" s="41">
        <f t="shared" si="114"/>
        <v>0</v>
      </c>
      <c r="H412" s="56">
        <v>8.0246852459016402</v>
      </c>
      <c r="I412" s="41">
        <f t="shared" si="111"/>
        <v>0</v>
      </c>
      <c r="J412" s="5">
        <v>0.249</v>
      </c>
      <c r="K412" s="41">
        <f t="shared" si="115"/>
        <v>-3.488372093023262</v>
      </c>
      <c r="L412" s="5">
        <v>8.2000000000000003E-2</v>
      </c>
      <c r="M412" s="41">
        <f t="shared" si="103"/>
        <v>0</v>
      </c>
      <c r="N412" s="46">
        <v>8.0185185185185193E-2</v>
      </c>
      <c r="O412" s="41">
        <f t="shared" si="97"/>
        <v>0</v>
      </c>
      <c r="P412" s="49">
        <f t="shared" si="98"/>
        <v>0.13706172839506173</v>
      </c>
      <c r="Q412" s="49">
        <f t="shared" si="100"/>
        <v>-1.1627906976744207</v>
      </c>
      <c r="R412" s="5">
        <v>4.5</v>
      </c>
      <c r="S412" s="41">
        <f t="shared" si="95"/>
        <v>0</v>
      </c>
      <c r="T412" s="48"/>
      <c r="U412" s="48"/>
      <c r="V412" s="40">
        <v>9.8000000000000007</v>
      </c>
      <c r="W412" s="41">
        <f t="shared" si="112"/>
        <v>0</v>
      </c>
      <c r="X412" s="49">
        <f t="shared" si="105"/>
        <v>9.8000000000000007</v>
      </c>
      <c r="Y412" s="49">
        <f t="shared" si="106"/>
        <v>0</v>
      </c>
      <c r="Z412" s="40"/>
      <c r="AA412" s="40"/>
      <c r="AB412" s="54">
        <v>20.74</v>
      </c>
      <c r="AC412" s="40"/>
      <c r="AD412" s="40"/>
      <c r="AE412" s="40"/>
      <c r="AF412" s="40"/>
      <c r="AG412" s="40"/>
      <c r="AH412" s="5">
        <v>2.0247000000000002</v>
      </c>
      <c r="AI412" s="41">
        <f t="shared" si="110"/>
        <v>2.6359811425964441</v>
      </c>
      <c r="AJ412" s="40">
        <v>5.9549999999999999E-2</v>
      </c>
      <c r="AK412" s="41">
        <f t="shared" si="109"/>
        <v>2.6370217166494347</v>
      </c>
      <c r="AL412" s="42"/>
      <c r="AM412" s="42"/>
      <c r="AN412" s="49">
        <f t="shared" si="99"/>
        <v>1.0421250000000002</v>
      </c>
      <c r="AO412" s="49">
        <f t="shared" si="102"/>
        <v>2.6365014296229394</v>
      </c>
      <c r="AP412" s="40"/>
      <c r="AQ412" s="40"/>
      <c r="AR412" s="58">
        <v>0.23</v>
      </c>
      <c r="AS412" s="41">
        <f t="shared" si="107"/>
        <v>0</v>
      </c>
      <c r="AT412" s="3"/>
      <c r="AU412" s="3"/>
      <c r="AV412" s="44">
        <f t="shared" si="113"/>
        <v>4.5464523909780574</v>
      </c>
    </row>
    <row r="413" spans="1:48" x14ac:dyDescent="0.4">
      <c r="A413" s="40">
        <v>1661</v>
      </c>
      <c r="B413" s="47">
        <v>0.27116000000000001</v>
      </c>
      <c r="C413" s="41">
        <f t="shared" si="108"/>
        <v>0</v>
      </c>
      <c r="D413" s="52">
        <v>0.2555</v>
      </c>
      <c r="E413" s="41">
        <f t="shared" si="96"/>
        <v>0</v>
      </c>
      <c r="F413" s="38">
        <v>0.46399193548387097</v>
      </c>
      <c r="G413" s="41">
        <f t="shared" si="114"/>
        <v>0</v>
      </c>
      <c r="H413" s="56">
        <v>8.0246852459016402</v>
      </c>
      <c r="I413" s="41">
        <f t="shared" si="111"/>
        <v>0</v>
      </c>
      <c r="J413" s="5">
        <v>0.24</v>
      </c>
      <c r="K413" s="41">
        <f t="shared" si="115"/>
        <v>-3.6144578313253017</v>
      </c>
      <c r="L413" s="5">
        <v>8.2000000000000003E-2</v>
      </c>
      <c r="M413" s="41">
        <f t="shared" si="103"/>
        <v>0</v>
      </c>
      <c r="N413" s="46">
        <v>8.0185185185185193E-2</v>
      </c>
      <c r="O413" s="41">
        <f t="shared" si="97"/>
        <v>0</v>
      </c>
      <c r="P413" s="49">
        <f t="shared" si="98"/>
        <v>0.13406172839506172</v>
      </c>
      <c r="Q413" s="49">
        <f t="shared" si="100"/>
        <v>-1.2048192771084338</v>
      </c>
      <c r="R413" s="5">
        <v>4.5</v>
      </c>
      <c r="S413" s="41">
        <f t="shared" si="95"/>
        <v>0</v>
      </c>
      <c r="T413" s="48"/>
      <c r="U413" s="48"/>
      <c r="V413" s="40">
        <v>9.8000000000000007</v>
      </c>
      <c r="W413" s="41">
        <f t="shared" si="112"/>
        <v>0</v>
      </c>
      <c r="X413" s="49">
        <f t="shared" si="105"/>
        <v>9.8000000000000007</v>
      </c>
      <c r="Y413" s="49">
        <f t="shared" si="106"/>
        <v>0</v>
      </c>
      <c r="Z413" s="40"/>
      <c r="AA413" s="40"/>
      <c r="AB413" s="54">
        <v>20.74</v>
      </c>
      <c r="AC413" s="40"/>
      <c r="AD413" s="40"/>
      <c r="AE413" s="40"/>
      <c r="AF413" s="40"/>
      <c r="AG413" s="40"/>
      <c r="AH413" s="5">
        <v>1.9292</v>
      </c>
      <c r="AI413" s="41">
        <f t="shared" si="110"/>
        <v>-4.7167481602212735</v>
      </c>
      <c r="AJ413" s="40">
        <v>5.6739999999999999E-2</v>
      </c>
      <c r="AK413" s="41">
        <f t="shared" si="109"/>
        <v>-4.7187237615449185</v>
      </c>
      <c r="AL413" s="42"/>
      <c r="AM413" s="42"/>
      <c r="AN413" s="49">
        <f t="shared" si="99"/>
        <v>0.99297000000000002</v>
      </c>
      <c r="AO413" s="49">
        <f t="shared" si="102"/>
        <v>-4.717735960883096</v>
      </c>
      <c r="AP413" s="40"/>
      <c r="AQ413" s="40"/>
      <c r="AR413" s="58">
        <v>0.23</v>
      </c>
      <c r="AS413" s="41">
        <f t="shared" si="107"/>
        <v>0</v>
      </c>
      <c r="AT413" s="3"/>
      <c r="AU413" s="3"/>
      <c r="AV413" s="44">
        <f t="shared" si="113"/>
        <v>4.5412368909780572</v>
      </c>
    </row>
    <row r="414" spans="1:48" x14ac:dyDescent="0.4">
      <c r="A414" s="40">
        <v>1662</v>
      </c>
      <c r="B414" s="47">
        <v>0.27116000000000001</v>
      </c>
      <c r="C414" s="41">
        <f t="shared" si="108"/>
        <v>0</v>
      </c>
      <c r="D414" s="52">
        <v>0.2555</v>
      </c>
      <c r="E414" s="41">
        <f t="shared" si="96"/>
        <v>0</v>
      </c>
      <c r="F414" s="38">
        <v>0.46399193548387097</v>
      </c>
      <c r="G414" s="41">
        <f t="shared" si="114"/>
        <v>0</v>
      </c>
      <c r="H414" s="56">
        <v>8.0246852459016402</v>
      </c>
      <c r="I414" s="41">
        <f t="shared" si="111"/>
        <v>0</v>
      </c>
      <c r="J414" s="5">
        <v>0.24099999999999999</v>
      </c>
      <c r="K414" s="41">
        <f t="shared" si="115"/>
        <v>0.41666666666666519</v>
      </c>
      <c r="L414" s="5">
        <v>8.2000000000000003E-2</v>
      </c>
      <c r="M414" s="41">
        <f t="shared" si="103"/>
        <v>0</v>
      </c>
      <c r="N414" s="46">
        <v>8.0185185185185193E-2</v>
      </c>
      <c r="O414" s="41">
        <f t="shared" si="97"/>
        <v>0</v>
      </c>
      <c r="P414" s="49">
        <f t="shared" si="98"/>
        <v>0.13439506172839508</v>
      </c>
      <c r="Q414" s="49">
        <f t="shared" si="100"/>
        <v>0.1388888888888884</v>
      </c>
      <c r="R414" s="5">
        <v>4.5</v>
      </c>
      <c r="S414" s="41">
        <f t="shared" si="95"/>
        <v>0</v>
      </c>
      <c r="T414" s="48"/>
      <c r="U414" s="48"/>
      <c r="V414" s="40">
        <v>9.8000000000000007</v>
      </c>
      <c r="W414" s="41">
        <f t="shared" si="112"/>
        <v>0</v>
      </c>
      <c r="X414" s="49">
        <f t="shared" si="105"/>
        <v>9.8000000000000007</v>
      </c>
      <c r="Y414" s="49">
        <f t="shared" si="106"/>
        <v>0</v>
      </c>
      <c r="Z414" s="40"/>
      <c r="AA414" s="40"/>
      <c r="AB414" s="54">
        <v>20.74</v>
      </c>
      <c r="AC414" s="40"/>
      <c r="AD414" s="40"/>
      <c r="AE414" s="40"/>
      <c r="AF414" s="40"/>
      <c r="AG414" s="40"/>
      <c r="AH414" s="5">
        <v>1.7653000000000001</v>
      </c>
      <c r="AI414" s="41">
        <f t="shared" si="110"/>
        <v>-8.495749533485375</v>
      </c>
      <c r="AJ414" s="40">
        <v>5.1920000000000001E-2</v>
      </c>
      <c r="AK414" s="41">
        <f t="shared" si="109"/>
        <v>-8.4948889672188947</v>
      </c>
      <c r="AL414" s="42"/>
      <c r="AM414" s="42"/>
      <c r="AN414" s="49">
        <f t="shared" si="99"/>
        <v>0.90861000000000003</v>
      </c>
      <c r="AO414" s="49">
        <f t="shared" si="102"/>
        <v>-8.4953192503521358</v>
      </c>
      <c r="AP414" s="40"/>
      <c r="AQ414" s="40"/>
      <c r="AR414" s="58">
        <v>0.23</v>
      </c>
      <c r="AS414" s="41">
        <f t="shared" si="107"/>
        <v>0</v>
      </c>
      <c r="AT414" s="3"/>
      <c r="AU414" s="3"/>
      <c r="AV414" s="44">
        <f t="shared" si="113"/>
        <v>4.532834224311391</v>
      </c>
    </row>
    <row r="415" spans="1:48" x14ac:dyDescent="0.4">
      <c r="A415" s="40">
        <v>1663</v>
      </c>
      <c r="B415" s="47">
        <v>0.27116000000000001</v>
      </c>
      <c r="C415" s="41">
        <f t="shared" si="108"/>
        <v>0</v>
      </c>
      <c r="D415" s="52">
        <v>0.2555</v>
      </c>
      <c r="E415" s="41">
        <f t="shared" si="96"/>
        <v>0</v>
      </c>
      <c r="F415" s="38">
        <v>0.46399193548387097</v>
      </c>
      <c r="G415" s="41">
        <f t="shared" si="114"/>
        <v>0</v>
      </c>
      <c r="H415" s="56">
        <v>8.0246852459016402</v>
      </c>
      <c r="I415" s="41">
        <f t="shared" si="111"/>
        <v>0</v>
      </c>
      <c r="J415" s="5">
        <v>0.24199999999999999</v>
      </c>
      <c r="K415" s="41">
        <f t="shared" si="115"/>
        <v>0.41493775933609811</v>
      </c>
      <c r="L415" s="5">
        <v>8.2000000000000003E-2</v>
      </c>
      <c r="M415" s="41">
        <f t="shared" si="103"/>
        <v>0</v>
      </c>
      <c r="N415" s="46">
        <v>8.0185185185185193E-2</v>
      </c>
      <c r="O415" s="41">
        <f t="shared" si="97"/>
        <v>0</v>
      </c>
      <c r="P415" s="49">
        <f t="shared" si="98"/>
        <v>0.1347283950617284</v>
      </c>
      <c r="Q415" s="49">
        <f t="shared" si="100"/>
        <v>0.13831258644536604</v>
      </c>
      <c r="R415" s="5">
        <v>4.5</v>
      </c>
      <c r="S415" s="41">
        <f t="shared" si="95"/>
        <v>0</v>
      </c>
      <c r="T415" s="48"/>
      <c r="U415" s="48"/>
      <c r="V415" s="40">
        <v>9.8000000000000007</v>
      </c>
      <c r="W415" s="41">
        <f t="shared" si="112"/>
        <v>0</v>
      </c>
      <c r="X415" s="49">
        <f t="shared" si="105"/>
        <v>9.8000000000000007</v>
      </c>
      <c r="Y415" s="49">
        <f t="shared" si="106"/>
        <v>0</v>
      </c>
      <c r="Z415" s="40"/>
      <c r="AA415" s="40"/>
      <c r="AB415" s="54">
        <v>20.74</v>
      </c>
      <c r="AC415" s="40"/>
      <c r="AD415" s="40"/>
      <c r="AE415" s="40"/>
      <c r="AF415" s="40"/>
      <c r="AG415" s="40"/>
      <c r="AH415" s="5">
        <v>1.6228</v>
      </c>
      <c r="AI415" s="41">
        <f t="shared" ref="AI415:AI446" si="116">100*(AH415/AH414-1)</f>
        <v>-8.0722823316150212</v>
      </c>
      <c r="AJ415" s="40">
        <v>4.7730000000000002E-2</v>
      </c>
      <c r="AK415" s="41">
        <f t="shared" si="109"/>
        <v>-8.0701078582434462</v>
      </c>
      <c r="AL415" s="42"/>
      <c r="AM415" s="42"/>
      <c r="AN415" s="49">
        <f t="shared" si="99"/>
        <v>0.83526500000000004</v>
      </c>
      <c r="AO415" s="49">
        <f t="shared" si="102"/>
        <v>-8.0711950949292337</v>
      </c>
      <c r="AP415" s="40"/>
      <c r="AQ415" s="40"/>
      <c r="AR415" s="58">
        <v>0.23</v>
      </c>
      <c r="AS415" s="41">
        <f t="shared" si="107"/>
        <v>0</v>
      </c>
      <c r="AT415" s="3"/>
      <c r="AU415" s="3"/>
      <c r="AV415" s="44">
        <f t="shared" si="113"/>
        <v>4.5255330576447239</v>
      </c>
    </row>
    <row r="416" spans="1:48" x14ac:dyDescent="0.4">
      <c r="A416" s="40">
        <v>1664</v>
      </c>
      <c r="B416" s="47">
        <v>0.26685999999999999</v>
      </c>
      <c r="C416" s="41">
        <f t="shared" si="108"/>
        <v>-1.5857796135123281</v>
      </c>
      <c r="D416" s="52">
        <v>0.2555</v>
      </c>
      <c r="E416" s="41">
        <f t="shared" si="96"/>
        <v>0</v>
      </c>
      <c r="F416" s="38">
        <v>0.46399193548387097</v>
      </c>
      <c r="G416" s="41">
        <f t="shared" si="114"/>
        <v>0</v>
      </c>
      <c r="H416" s="56">
        <v>8.0246852459016402</v>
      </c>
      <c r="I416" s="41">
        <f t="shared" si="111"/>
        <v>0</v>
      </c>
      <c r="J416" s="5">
        <v>0.24299999999999999</v>
      </c>
      <c r="K416" s="41">
        <f t="shared" si="115"/>
        <v>0.41322314049587749</v>
      </c>
      <c r="L416" s="5">
        <v>8.2000000000000003E-2</v>
      </c>
      <c r="M416" s="41">
        <f t="shared" si="103"/>
        <v>0</v>
      </c>
      <c r="N416" s="46">
        <v>8.0185185185185193E-2</v>
      </c>
      <c r="O416" s="41">
        <f t="shared" si="97"/>
        <v>0</v>
      </c>
      <c r="P416" s="49">
        <f t="shared" si="98"/>
        <v>0.13506172839506173</v>
      </c>
      <c r="Q416" s="49">
        <f t="shared" si="100"/>
        <v>0.13774104683195917</v>
      </c>
      <c r="R416" s="5">
        <v>4.5</v>
      </c>
      <c r="S416" s="41">
        <f t="shared" si="95"/>
        <v>0</v>
      </c>
      <c r="T416" s="48"/>
      <c r="U416" s="48"/>
      <c r="V416" s="40">
        <v>9.8000000000000007</v>
      </c>
      <c r="W416" s="41">
        <f t="shared" si="112"/>
        <v>0</v>
      </c>
      <c r="X416" s="49">
        <f t="shared" si="105"/>
        <v>9.8000000000000007</v>
      </c>
      <c r="Y416" s="49">
        <f t="shared" si="106"/>
        <v>0</v>
      </c>
      <c r="Z416" s="40"/>
      <c r="AA416" s="40"/>
      <c r="AB416" s="54">
        <v>20.74</v>
      </c>
      <c r="AC416" s="40"/>
      <c r="AD416" s="40"/>
      <c r="AE416" s="40"/>
      <c r="AF416" s="40"/>
      <c r="AG416" s="40"/>
      <c r="AH416" s="5">
        <v>1.5375000000000001</v>
      </c>
      <c r="AI416" s="41">
        <f t="shared" si="116"/>
        <v>-5.2563470544737427</v>
      </c>
      <c r="AJ416" s="40">
        <v>4.5220000000000003E-2</v>
      </c>
      <c r="AK416" s="41">
        <f t="shared" si="109"/>
        <v>-5.258747119212237</v>
      </c>
      <c r="AL416" s="42"/>
      <c r="AM416" s="42"/>
      <c r="AN416" s="49">
        <f t="shared" si="99"/>
        <v>0.79136000000000006</v>
      </c>
      <c r="AO416" s="49">
        <f t="shared" si="102"/>
        <v>-5.2575470868429903</v>
      </c>
      <c r="AP416" s="40"/>
      <c r="AQ416" s="40"/>
      <c r="AR416" s="58">
        <v>0.23</v>
      </c>
      <c r="AS416" s="41">
        <f t="shared" si="107"/>
        <v>0</v>
      </c>
      <c r="AT416" s="3"/>
      <c r="AU416" s="3"/>
      <c r="AV416" s="44">
        <f t="shared" si="113"/>
        <v>4.5207458909780565</v>
      </c>
    </row>
    <row r="417" spans="1:48" x14ac:dyDescent="0.4">
      <c r="A417" s="40">
        <v>1665</v>
      </c>
      <c r="B417" s="47">
        <v>0.26545000000000002</v>
      </c>
      <c r="C417" s="41">
        <f t="shared" si="108"/>
        <v>-0.52836693397285694</v>
      </c>
      <c r="D417" s="52">
        <v>0.2555</v>
      </c>
      <c r="E417" s="41">
        <f t="shared" si="96"/>
        <v>0</v>
      </c>
      <c r="F417" s="38">
        <v>0.46399193548387097</v>
      </c>
      <c r="G417" s="41">
        <f t="shared" si="114"/>
        <v>0</v>
      </c>
      <c r="H417" s="56">
        <v>8.0246852459016402</v>
      </c>
      <c r="I417" s="41">
        <f t="shared" si="111"/>
        <v>0</v>
      </c>
      <c r="J417" s="5">
        <v>0.24399999999999999</v>
      </c>
      <c r="K417" s="41">
        <f t="shared" si="115"/>
        <v>0.4115226337448652</v>
      </c>
      <c r="L417" s="5">
        <v>8.2000000000000003E-2</v>
      </c>
      <c r="M417" s="41">
        <f t="shared" si="103"/>
        <v>0</v>
      </c>
      <c r="N417" s="46">
        <v>8.0185185185185193E-2</v>
      </c>
      <c r="O417" s="41">
        <f t="shared" si="97"/>
        <v>0</v>
      </c>
      <c r="P417" s="49">
        <f t="shared" si="98"/>
        <v>0.13539506172839508</v>
      </c>
      <c r="Q417" s="49">
        <f t="shared" si="100"/>
        <v>0.13717421124828841</v>
      </c>
      <c r="R417" s="5">
        <v>4.5</v>
      </c>
      <c r="S417" s="41">
        <f t="shared" ref="S417:S480" si="117">100*(R417/R416-1)</f>
        <v>0</v>
      </c>
      <c r="T417" s="48"/>
      <c r="U417" s="48"/>
      <c r="V417" s="40">
        <v>9.8000000000000007</v>
      </c>
      <c r="W417" s="41">
        <f t="shared" si="112"/>
        <v>0</v>
      </c>
      <c r="X417" s="49">
        <f t="shared" si="105"/>
        <v>9.8000000000000007</v>
      </c>
      <c r="Y417" s="49">
        <f t="shared" si="106"/>
        <v>0</v>
      </c>
      <c r="Z417" s="40"/>
      <c r="AA417" s="40"/>
      <c r="AB417" s="54">
        <v>20.74</v>
      </c>
      <c r="AC417" s="40"/>
      <c r="AD417" s="40"/>
      <c r="AE417" s="40"/>
      <c r="AF417" s="40"/>
      <c r="AG417" s="40"/>
      <c r="AH417" s="5">
        <v>1.5960000000000001</v>
      </c>
      <c r="AI417" s="41">
        <f t="shared" si="116"/>
        <v>3.8048780487804912</v>
      </c>
      <c r="AJ417" s="40">
        <v>4.6940000000000003E-2</v>
      </c>
      <c r="AK417" s="41">
        <f t="shared" si="109"/>
        <v>3.8036267138434221</v>
      </c>
      <c r="AL417" s="42"/>
      <c r="AM417" s="42"/>
      <c r="AN417" s="49">
        <f t="shared" si="99"/>
        <v>0.82147000000000003</v>
      </c>
      <c r="AO417" s="49">
        <f t="shared" si="102"/>
        <v>3.8042523813119566</v>
      </c>
      <c r="AP417" s="40"/>
      <c r="AQ417" s="40"/>
      <c r="AR417" s="58">
        <v>0.23</v>
      </c>
      <c r="AS417" s="41">
        <f t="shared" si="107"/>
        <v>0</v>
      </c>
      <c r="AT417" s="3"/>
      <c r="AU417" s="3"/>
      <c r="AV417" s="44">
        <f t="shared" si="113"/>
        <v>4.5236492243113897</v>
      </c>
    </row>
    <row r="418" spans="1:48" x14ac:dyDescent="0.4">
      <c r="A418" s="40">
        <v>1666</v>
      </c>
      <c r="B418" s="47">
        <v>0.26268999999999998</v>
      </c>
      <c r="C418" s="41">
        <f t="shared" si="108"/>
        <v>-1.03974383123</v>
      </c>
      <c r="D418" s="52">
        <v>0.2555</v>
      </c>
      <c r="E418" s="41">
        <f t="shared" si="96"/>
        <v>0</v>
      </c>
      <c r="F418" s="38">
        <v>0.46399193548387097</v>
      </c>
      <c r="G418" s="41">
        <f t="shared" si="114"/>
        <v>0</v>
      </c>
      <c r="H418" s="56">
        <v>8.9001054545454554</v>
      </c>
      <c r="I418" s="41">
        <f t="shared" si="111"/>
        <v>10.909090909090914</v>
      </c>
      <c r="J418" s="5">
        <v>0.246</v>
      </c>
      <c r="K418" s="41">
        <f t="shared" si="115"/>
        <v>0.81967213114753079</v>
      </c>
      <c r="L418" s="5">
        <v>8.2000000000000003E-2</v>
      </c>
      <c r="M418" s="41">
        <f t="shared" si="103"/>
        <v>0</v>
      </c>
      <c r="N418" s="46">
        <v>8.0185185185185193E-2</v>
      </c>
      <c r="O418" s="41">
        <f t="shared" si="97"/>
        <v>0</v>
      </c>
      <c r="P418" s="49">
        <f t="shared" si="98"/>
        <v>0.13606172839506173</v>
      </c>
      <c r="Q418" s="49">
        <f t="shared" si="100"/>
        <v>0.27322404371584358</v>
      </c>
      <c r="R418" s="5">
        <v>4.5</v>
      </c>
      <c r="S418" s="41">
        <f t="shared" si="117"/>
        <v>0</v>
      </c>
      <c r="T418" s="48"/>
      <c r="U418" s="48"/>
      <c r="V418" s="40">
        <v>9.8000000000000007</v>
      </c>
      <c r="W418" s="41">
        <f t="shared" si="112"/>
        <v>0</v>
      </c>
      <c r="X418" s="49">
        <f t="shared" si="105"/>
        <v>9.8000000000000007</v>
      </c>
      <c r="Y418" s="49">
        <f t="shared" si="106"/>
        <v>0</v>
      </c>
      <c r="Z418" s="40"/>
      <c r="AA418" s="40"/>
      <c r="AB418" s="54">
        <v>20.74</v>
      </c>
      <c r="AC418" s="40"/>
      <c r="AD418" s="40"/>
      <c r="AE418" s="40"/>
      <c r="AF418" s="40"/>
      <c r="AG418" s="40"/>
      <c r="AH418" s="5">
        <v>1.3909</v>
      </c>
      <c r="AI418" s="41">
        <f t="shared" si="116"/>
        <v>-12.850877192982457</v>
      </c>
      <c r="AJ418" s="40">
        <v>4.0910000000000002E-2</v>
      </c>
      <c r="AK418" s="41">
        <f t="shared" si="109"/>
        <v>-12.84618662121858</v>
      </c>
      <c r="AL418" s="42"/>
      <c r="AM418" s="42"/>
      <c r="AN418" s="49">
        <f t="shared" si="99"/>
        <v>0.71590500000000001</v>
      </c>
      <c r="AO418" s="49">
        <f t="shared" si="102"/>
        <v>-12.848531907100519</v>
      </c>
      <c r="AP418" s="40"/>
      <c r="AQ418" s="40"/>
      <c r="AR418" s="58">
        <v>0.23</v>
      </c>
      <c r="AS418" s="41">
        <f t="shared" si="107"/>
        <v>0</v>
      </c>
      <c r="AT418" s="3"/>
      <c r="AU418" s="3"/>
      <c r="AV418" s="44">
        <f t="shared" si="113"/>
        <v>4.6004254118424388</v>
      </c>
    </row>
    <row r="419" spans="1:48" x14ac:dyDescent="0.4">
      <c r="A419" s="40">
        <v>1667</v>
      </c>
      <c r="B419" s="47">
        <v>0.26268999999999998</v>
      </c>
      <c r="C419" s="41">
        <f t="shared" si="108"/>
        <v>0</v>
      </c>
      <c r="D419" s="52">
        <v>0.2555</v>
      </c>
      <c r="E419" s="41">
        <f t="shared" si="96"/>
        <v>0</v>
      </c>
      <c r="F419" s="38">
        <v>0.46399193548387097</v>
      </c>
      <c r="G419" s="41">
        <f t="shared" si="114"/>
        <v>0</v>
      </c>
      <c r="H419" s="56">
        <v>8.7518306379520521</v>
      </c>
      <c r="I419" s="41">
        <f t="shared" si="111"/>
        <v>-1.6659894351889526</v>
      </c>
      <c r="J419" s="5">
        <v>0.247</v>
      </c>
      <c r="K419" s="41">
        <f t="shared" si="115"/>
        <v>0.40650406504065817</v>
      </c>
      <c r="L419" s="5">
        <v>7.6999999999999999E-2</v>
      </c>
      <c r="M419" s="41">
        <f t="shared" si="103"/>
        <v>-6.0975609756097615</v>
      </c>
      <c r="N419" s="46">
        <v>8.0185185185185193E-2</v>
      </c>
      <c r="O419" s="41">
        <f t="shared" si="97"/>
        <v>0</v>
      </c>
      <c r="P419" s="49">
        <f t="shared" si="98"/>
        <v>0.1347283950617284</v>
      </c>
      <c r="Q419" s="49">
        <f t="shared" si="100"/>
        <v>-1.8970189701897011</v>
      </c>
      <c r="R419" s="5">
        <v>4.5</v>
      </c>
      <c r="S419" s="41">
        <f t="shared" si="117"/>
        <v>0</v>
      </c>
      <c r="T419" s="48"/>
      <c r="U419" s="48"/>
      <c r="V419" s="40">
        <v>9.8000000000000007</v>
      </c>
      <c r="W419" s="41">
        <f t="shared" si="112"/>
        <v>0</v>
      </c>
      <c r="X419" s="49">
        <f t="shared" si="105"/>
        <v>9.8000000000000007</v>
      </c>
      <c r="Y419" s="49">
        <f t="shared" si="106"/>
        <v>0</v>
      </c>
      <c r="Z419" s="40"/>
      <c r="AA419" s="40"/>
      <c r="AB419" s="54">
        <v>20.74</v>
      </c>
      <c r="AC419" s="40"/>
      <c r="AD419" s="40"/>
      <c r="AE419" s="40"/>
      <c r="AF419" s="40"/>
      <c r="AG419" s="40"/>
      <c r="AH419" s="5">
        <v>1.3165</v>
      </c>
      <c r="AI419" s="41">
        <f t="shared" si="116"/>
        <v>-5.3490545689841129</v>
      </c>
      <c r="AJ419" s="40">
        <v>3.8719999999999997E-2</v>
      </c>
      <c r="AK419" s="41">
        <f t="shared" si="109"/>
        <v>-5.3532143730139481</v>
      </c>
      <c r="AL419" s="42"/>
      <c r="AM419" s="42"/>
      <c r="AN419" s="49">
        <f t="shared" si="99"/>
        <v>0.67761000000000005</v>
      </c>
      <c r="AO419" s="49">
        <f t="shared" si="102"/>
        <v>-5.3511344709990301</v>
      </c>
      <c r="AP419" s="40"/>
      <c r="AQ419" s="40"/>
      <c r="AR419" s="58">
        <v>0.23</v>
      </c>
      <c r="AS419" s="41">
        <f t="shared" si="107"/>
        <v>0</v>
      </c>
      <c r="AT419" s="3"/>
      <c r="AU419" s="3"/>
      <c r="AV419" s="44">
        <f t="shared" si="113"/>
        <v>4.581635096849765</v>
      </c>
    </row>
    <row r="420" spans="1:48" x14ac:dyDescent="0.4">
      <c r="A420" s="40">
        <v>1668</v>
      </c>
      <c r="B420" s="47">
        <v>0.25864999999999999</v>
      </c>
      <c r="C420" s="41">
        <f t="shared" si="108"/>
        <v>-1.5379344474475531</v>
      </c>
      <c r="D420" s="52">
        <v>0.2555</v>
      </c>
      <c r="E420" s="41">
        <f t="shared" si="96"/>
        <v>0</v>
      </c>
      <c r="F420" s="38">
        <v>0.46399193548387097</v>
      </c>
      <c r="G420" s="41">
        <f t="shared" si="114"/>
        <v>0</v>
      </c>
      <c r="H420" s="56">
        <v>8.7518306379520521</v>
      </c>
      <c r="I420" s="41">
        <f t="shared" si="111"/>
        <v>0</v>
      </c>
      <c r="J420" s="5">
        <v>0.248</v>
      </c>
      <c r="K420" s="41">
        <f t="shared" si="115"/>
        <v>0.40485829959513442</v>
      </c>
      <c r="L420" s="5">
        <v>7.6999999999999999E-2</v>
      </c>
      <c r="M420" s="41">
        <f t="shared" si="103"/>
        <v>0</v>
      </c>
      <c r="N420" s="46">
        <v>8.0185185185185193E-2</v>
      </c>
      <c r="O420" s="41">
        <f t="shared" si="97"/>
        <v>0</v>
      </c>
      <c r="P420" s="49">
        <f t="shared" si="98"/>
        <v>0.13506172839506173</v>
      </c>
      <c r="Q420" s="49">
        <f t="shared" si="100"/>
        <v>0.13495276653171148</v>
      </c>
      <c r="R420" s="5">
        <v>4.5</v>
      </c>
      <c r="S420" s="41">
        <f t="shared" si="117"/>
        <v>0</v>
      </c>
      <c r="T420" s="48"/>
      <c r="U420" s="48"/>
      <c r="V420" s="40">
        <v>9.8000000000000007</v>
      </c>
      <c r="W420" s="41">
        <f t="shared" si="112"/>
        <v>0</v>
      </c>
      <c r="X420" s="49">
        <f t="shared" si="105"/>
        <v>9.8000000000000007</v>
      </c>
      <c r="Y420" s="49">
        <f t="shared" si="106"/>
        <v>0</v>
      </c>
      <c r="Z420" s="40"/>
      <c r="AA420" s="40"/>
      <c r="AB420" s="54">
        <v>20.74</v>
      </c>
      <c r="AC420" s="40"/>
      <c r="AD420" s="40"/>
      <c r="AE420" s="40"/>
      <c r="AF420" s="40"/>
      <c r="AG420" s="40"/>
      <c r="AH420" s="5">
        <v>1.2621</v>
      </c>
      <c r="AI420" s="41">
        <f t="shared" si="116"/>
        <v>-4.1321686289403692</v>
      </c>
      <c r="AJ420" s="40">
        <v>3.712E-2</v>
      </c>
      <c r="AK420" s="41">
        <f t="shared" si="109"/>
        <v>-4.1322314049586755</v>
      </c>
      <c r="AL420" s="42"/>
      <c r="AM420" s="42"/>
      <c r="AN420" s="49">
        <f t="shared" si="99"/>
        <v>0.64961000000000002</v>
      </c>
      <c r="AO420" s="49">
        <f t="shared" si="102"/>
        <v>-4.1322000169495219</v>
      </c>
      <c r="AP420" s="40"/>
      <c r="AQ420" s="40"/>
      <c r="AR420" s="58">
        <v>0.23</v>
      </c>
      <c r="AS420" s="41">
        <f t="shared" si="107"/>
        <v>0</v>
      </c>
      <c r="AT420" s="3"/>
      <c r="AU420" s="3"/>
      <c r="AV420" s="44">
        <f t="shared" si="113"/>
        <v>4.5784644301830983</v>
      </c>
    </row>
    <row r="421" spans="1:48" x14ac:dyDescent="0.4">
      <c r="A421" s="40">
        <v>1669</v>
      </c>
      <c r="B421" s="47">
        <v>0.25864999999999999</v>
      </c>
      <c r="C421" s="41">
        <f t="shared" si="108"/>
        <v>0</v>
      </c>
      <c r="D421" s="52">
        <v>0.2555</v>
      </c>
      <c r="E421" s="41">
        <f t="shared" si="96"/>
        <v>0</v>
      </c>
      <c r="F421" s="38">
        <v>0.46399193548387097</v>
      </c>
      <c r="G421" s="41">
        <f t="shared" si="114"/>
        <v>0</v>
      </c>
      <c r="H421" s="56">
        <v>8.7518306379520521</v>
      </c>
      <c r="I421" s="41">
        <f t="shared" si="111"/>
        <v>0</v>
      </c>
      <c r="J421" s="5">
        <v>0.249</v>
      </c>
      <c r="K421" s="41">
        <f t="shared" si="115"/>
        <v>0.40322580645162365</v>
      </c>
      <c r="L421" s="5">
        <v>7.6999999999999999E-2</v>
      </c>
      <c r="M421" s="41">
        <f t="shared" si="103"/>
        <v>0</v>
      </c>
      <c r="N421" s="46">
        <v>8.0185185185185193E-2</v>
      </c>
      <c r="O421" s="41">
        <f t="shared" si="97"/>
        <v>0</v>
      </c>
      <c r="P421" s="49">
        <f t="shared" si="98"/>
        <v>0.13539506172839508</v>
      </c>
      <c r="Q421" s="49">
        <f t="shared" si="100"/>
        <v>0.13440860215054121</v>
      </c>
      <c r="R421" s="5">
        <v>4.5</v>
      </c>
      <c r="S421" s="41">
        <f t="shared" si="117"/>
        <v>0</v>
      </c>
      <c r="T421" s="48"/>
      <c r="U421" s="48"/>
      <c r="V421" s="40">
        <v>9.8000000000000007</v>
      </c>
      <c r="W421" s="41">
        <f t="shared" si="112"/>
        <v>0</v>
      </c>
      <c r="X421" s="49">
        <f t="shared" si="105"/>
        <v>9.8000000000000007</v>
      </c>
      <c r="Y421" s="49">
        <f t="shared" si="106"/>
        <v>0</v>
      </c>
      <c r="Z421" s="40"/>
      <c r="AA421" s="40"/>
      <c r="AB421" s="54">
        <v>20.74</v>
      </c>
      <c r="AC421" s="40"/>
      <c r="AD421" s="40"/>
      <c r="AE421" s="40"/>
      <c r="AF421" s="40"/>
      <c r="AG421" s="40"/>
      <c r="AH421" s="5">
        <v>1.1706000000000001</v>
      </c>
      <c r="AI421" s="41">
        <f t="shared" si="116"/>
        <v>-7.2498217256952602</v>
      </c>
      <c r="AJ421" s="40">
        <v>3.4430000000000002E-2</v>
      </c>
      <c r="AK421" s="41">
        <f t="shared" si="109"/>
        <v>-7.2467672413793043</v>
      </c>
      <c r="AL421" s="42"/>
      <c r="AM421" s="42"/>
      <c r="AN421" s="49">
        <f t="shared" si="99"/>
        <v>0.60251500000000002</v>
      </c>
      <c r="AO421" s="49">
        <f t="shared" si="102"/>
        <v>-7.2482944835372827</v>
      </c>
      <c r="AP421" s="40"/>
      <c r="AQ421" s="40"/>
      <c r="AR421" s="58">
        <v>0.20700000000000002</v>
      </c>
      <c r="AS421" s="41">
        <f t="shared" si="107"/>
        <v>-9.9999999999999982</v>
      </c>
      <c r="AT421" s="3"/>
      <c r="AU421" s="3"/>
      <c r="AV421" s="44">
        <f t="shared" si="113"/>
        <v>4.5714882635164313</v>
      </c>
    </row>
    <row r="422" spans="1:48" x14ac:dyDescent="0.4">
      <c r="A422" s="40">
        <v>1670</v>
      </c>
      <c r="B422" s="47">
        <v>0.25864999999999999</v>
      </c>
      <c r="C422" s="41">
        <f t="shared" si="108"/>
        <v>0</v>
      </c>
      <c r="D422" s="52">
        <v>0.2555</v>
      </c>
      <c r="E422" s="41">
        <f t="shared" ref="E422:E485" si="118">100*(D422/D421-1)</f>
        <v>0</v>
      </c>
      <c r="F422" s="38">
        <v>0.46399193548387097</v>
      </c>
      <c r="G422" s="41">
        <f t="shared" si="114"/>
        <v>0</v>
      </c>
      <c r="H422" s="56">
        <v>8.7518306379520521</v>
      </c>
      <c r="I422" s="41">
        <f t="shared" si="111"/>
        <v>0</v>
      </c>
      <c r="J422" s="5">
        <v>0.25</v>
      </c>
      <c r="K422" s="41">
        <f t="shared" si="115"/>
        <v>0.40160642570281624</v>
      </c>
      <c r="L422" s="5">
        <v>7.6999999999999999E-2</v>
      </c>
      <c r="M422" s="41">
        <f t="shared" si="103"/>
        <v>0</v>
      </c>
      <c r="N422" s="46">
        <v>8.0185185185185193E-2</v>
      </c>
      <c r="O422" s="41">
        <f t="shared" si="97"/>
        <v>0</v>
      </c>
      <c r="P422" s="49">
        <f t="shared" si="98"/>
        <v>0.1357283950617284</v>
      </c>
      <c r="Q422" s="49">
        <f t="shared" si="100"/>
        <v>0.13386880856760541</v>
      </c>
      <c r="R422" s="5">
        <v>4.5</v>
      </c>
      <c r="S422" s="41">
        <f t="shared" si="117"/>
        <v>0</v>
      </c>
      <c r="T422" s="48"/>
      <c r="U422" s="48"/>
      <c r="V422" s="40">
        <v>9.8000000000000007</v>
      </c>
      <c r="W422" s="41">
        <f t="shared" si="112"/>
        <v>0</v>
      </c>
      <c r="X422" s="49">
        <f t="shared" si="105"/>
        <v>9.8000000000000007</v>
      </c>
      <c r="Y422" s="49">
        <f t="shared" si="106"/>
        <v>0</v>
      </c>
      <c r="Z422" s="40"/>
      <c r="AA422" s="40"/>
      <c r="AB422" s="54">
        <v>20.74</v>
      </c>
      <c r="AC422" s="40"/>
      <c r="AD422" s="40"/>
      <c r="AE422" s="40"/>
      <c r="AF422" s="40"/>
      <c r="AG422" s="40"/>
      <c r="AH422" s="5">
        <v>1.1617999999999999</v>
      </c>
      <c r="AI422" s="41">
        <f t="shared" si="116"/>
        <v>-0.751751238681031</v>
      </c>
      <c r="AJ422" s="40">
        <v>3.4169999999999999E-2</v>
      </c>
      <c r="AK422" s="41">
        <f t="shared" si="109"/>
        <v>-0.75515538774325597</v>
      </c>
      <c r="AL422" s="42"/>
      <c r="AM422" s="42"/>
      <c r="AN422" s="49">
        <f t="shared" si="99"/>
        <v>0.59798499999999999</v>
      </c>
      <c r="AO422" s="49">
        <f t="shared" si="102"/>
        <v>-0.75345331321214348</v>
      </c>
      <c r="AP422" s="40"/>
      <c r="AQ422" s="40"/>
      <c r="AR422" s="58">
        <v>0.20700000000000002</v>
      </c>
      <c r="AS422" s="41">
        <f t="shared" si="107"/>
        <v>0</v>
      </c>
      <c r="AT422" s="3"/>
      <c r="AU422" s="3"/>
      <c r="AV422" s="44">
        <f t="shared" si="113"/>
        <v>4.5710685968497655</v>
      </c>
    </row>
    <row r="423" spans="1:48" x14ac:dyDescent="0.4">
      <c r="A423" s="40">
        <v>1671</v>
      </c>
      <c r="B423" s="47">
        <v>0.25864999999999999</v>
      </c>
      <c r="C423" s="41">
        <f t="shared" si="108"/>
        <v>0</v>
      </c>
      <c r="D423" s="52">
        <v>0.2555</v>
      </c>
      <c r="E423" s="41">
        <f t="shared" si="118"/>
        <v>0</v>
      </c>
      <c r="F423" s="38">
        <v>0.46399193548387097</v>
      </c>
      <c r="G423" s="41">
        <f t="shared" si="114"/>
        <v>0</v>
      </c>
      <c r="H423" s="56">
        <v>8.7518306379520521</v>
      </c>
      <c r="I423" s="41">
        <f t="shared" si="111"/>
        <v>0</v>
      </c>
      <c r="J423" s="5">
        <v>0.251</v>
      </c>
      <c r="K423" s="41">
        <f t="shared" si="115"/>
        <v>0.40000000000000036</v>
      </c>
      <c r="L423" s="5">
        <v>7.6999999999999999E-2</v>
      </c>
      <c r="M423" s="41">
        <f t="shared" si="103"/>
        <v>0</v>
      </c>
      <c r="N423" s="46">
        <v>8.0185185185185193E-2</v>
      </c>
      <c r="O423" s="41">
        <f t="shared" ref="O423:O486" si="119">100*(N423/N422-1)</f>
        <v>0</v>
      </c>
      <c r="P423" s="49">
        <f t="shared" ref="P423:P486" si="120">AVERAGE(J423,L423,N423)</f>
        <v>0.13606172839506173</v>
      </c>
      <c r="Q423" s="49">
        <f t="shared" si="100"/>
        <v>0.13333333333333344</v>
      </c>
      <c r="R423" s="5">
        <v>4.5</v>
      </c>
      <c r="S423" s="41">
        <f t="shared" si="117"/>
        <v>0</v>
      </c>
      <c r="T423" s="48"/>
      <c r="U423" s="48"/>
      <c r="V423" s="40">
        <v>9.8000000000000007</v>
      </c>
      <c r="W423" s="41">
        <f t="shared" si="112"/>
        <v>0</v>
      </c>
      <c r="X423" s="49">
        <f t="shared" si="105"/>
        <v>9.8000000000000007</v>
      </c>
      <c r="Y423" s="49">
        <f t="shared" si="106"/>
        <v>0</v>
      </c>
      <c r="Z423" s="40"/>
      <c r="AA423" s="40"/>
      <c r="AB423" s="54">
        <v>20.74</v>
      </c>
      <c r="AC423" s="40"/>
      <c r="AD423" s="40"/>
      <c r="AE423" s="40"/>
      <c r="AF423" s="40"/>
      <c r="AG423" s="40"/>
      <c r="AH423" s="5">
        <v>1.1213</v>
      </c>
      <c r="AI423" s="41">
        <f t="shared" si="116"/>
        <v>-3.4859700464796028</v>
      </c>
      <c r="AJ423" s="40">
        <v>3.2980000000000002E-2</v>
      </c>
      <c r="AK423" s="41">
        <f t="shared" si="109"/>
        <v>-3.4825870646766122</v>
      </c>
      <c r="AL423" s="42"/>
      <c r="AM423" s="42"/>
      <c r="AN423" s="49">
        <f t="shared" ref="AN423:AN486" si="121">AVERAGE(AH423,AJ423,AL423)</f>
        <v>0.57713999999999999</v>
      </c>
      <c r="AO423" s="49">
        <f t="shared" si="102"/>
        <v>-3.4842785555781077</v>
      </c>
      <c r="AP423" s="40"/>
      <c r="AQ423" s="40"/>
      <c r="AR423" s="58">
        <v>0.20700000000000002</v>
      </c>
      <c r="AS423" s="41">
        <f t="shared" si="107"/>
        <v>0</v>
      </c>
      <c r="AT423" s="3"/>
      <c r="AU423" s="3"/>
      <c r="AV423" s="44">
        <f t="shared" si="113"/>
        <v>4.5690174301830986</v>
      </c>
    </row>
    <row r="424" spans="1:48" x14ac:dyDescent="0.4">
      <c r="A424" s="40">
        <v>1672</v>
      </c>
      <c r="B424" s="47">
        <v>0.25864999999999999</v>
      </c>
      <c r="C424" s="41">
        <f t="shared" si="108"/>
        <v>0</v>
      </c>
      <c r="D424" s="52">
        <v>0.2555</v>
      </c>
      <c r="E424" s="41">
        <f t="shared" si="118"/>
        <v>0</v>
      </c>
      <c r="F424" s="38">
        <v>0.46399193548387097</v>
      </c>
      <c r="G424" s="41">
        <f t="shared" si="114"/>
        <v>0</v>
      </c>
      <c r="H424" s="56">
        <v>8.7518306379520521</v>
      </c>
      <c r="I424" s="41">
        <f t="shared" si="111"/>
        <v>0</v>
      </c>
      <c r="J424" s="5">
        <v>0.252</v>
      </c>
      <c r="K424" s="41">
        <f t="shared" si="115"/>
        <v>0.39840637450199168</v>
      </c>
      <c r="L424" s="5">
        <v>7.6999999999999999E-2</v>
      </c>
      <c r="M424" s="41">
        <f t="shared" si="103"/>
        <v>0</v>
      </c>
      <c r="N424" s="46">
        <v>8.0185185185185193E-2</v>
      </c>
      <c r="O424" s="41">
        <f t="shared" si="119"/>
        <v>0</v>
      </c>
      <c r="P424" s="49">
        <f t="shared" si="120"/>
        <v>0.13639506172839508</v>
      </c>
      <c r="Q424" s="49">
        <f t="shared" ref="Q424:Q487" si="122">AVERAGE(K424,M424,O424)</f>
        <v>0.13280212483399723</v>
      </c>
      <c r="R424" s="5">
        <v>4.5</v>
      </c>
      <c r="S424" s="41">
        <f t="shared" si="117"/>
        <v>0</v>
      </c>
      <c r="T424" s="48"/>
      <c r="U424" s="48"/>
      <c r="V424" s="40">
        <v>9.8000000000000007</v>
      </c>
      <c r="W424" s="41">
        <f t="shared" si="112"/>
        <v>0</v>
      </c>
      <c r="X424" s="49">
        <f t="shared" si="105"/>
        <v>9.8000000000000007</v>
      </c>
      <c r="Y424" s="49">
        <f t="shared" si="106"/>
        <v>0</v>
      </c>
      <c r="Z424" s="40"/>
      <c r="AA424" s="40"/>
      <c r="AB424" s="54">
        <v>20.74</v>
      </c>
      <c r="AC424" s="40"/>
      <c r="AD424" s="40"/>
      <c r="AE424" s="40"/>
      <c r="AF424" s="40"/>
      <c r="AG424" s="40"/>
      <c r="AH424" s="5">
        <v>1.1114999999999999</v>
      </c>
      <c r="AI424" s="41">
        <f t="shared" si="116"/>
        <v>-0.87398555248372478</v>
      </c>
      <c r="AJ424" s="40">
        <v>3.2689999999999997E-2</v>
      </c>
      <c r="AK424" s="41">
        <f t="shared" si="109"/>
        <v>-0.87932080048516159</v>
      </c>
      <c r="AL424" s="42"/>
      <c r="AM424" s="42"/>
      <c r="AN424" s="49">
        <f t="shared" si="121"/>
        <v>0.57209500000000002</v>
      </c>
      <c r="AO424" s="49">
        <f t="shared" ref="AO424:AO487" si="123">AVERAGE(AI424,AK424,AM424)</f>
        <v>-0.87665317648444319</v>
      </c>
      <c r="AP424" s="40"/>
      <c r="AQ424" s="40"/>
      <c r="AR424" s="58">
        <v>0.20700000000000002</v>
      </c>
      <c r="AS424" s="41">
        <f t="shared" si="107"/>
        <v>0</v>
      </c>
      <c r="AT424" s="3"/>
      <c r="AU424" s="3"/>
      <c r="AV424" s="44">
        <f t="shared" si="113"/>
        <v>4.5685462635164313</v>
      </c>
    </row>
    <row r="425" spans="1:48" x14ac:dyDescent="0.4">
      <c r="A425" s="40">
        <v>1673</v>
      </c>
      <c r="B425" s="47">
        <v>0.25864999999999999</v>
      </c>
      <c r="C425" s="41">
        <f t="shared" si="108"/>
        <v>0</v>
      </c>
      <c r="D425" s="52">
        <v>0.2555</v>
      </c>
      <c r="E425" s="41">
        <f t="shared" si="118"/>
        <v>0</v>
      </c>
      <c r="F425" s="38">
        <v>0.46399193548387097</v>
      </c>
      <c r="G425" s="41">
        <f t="shared" si="114"/>
        <v>0</v>
      </c>
      <c r="H425" s="56">
        <v>8.7518306379520521</v>
      </c>
      <c r="I425" s="41">
        <f t="shared" si="111"/>
        <v>0</v>
      </c>
      <c r="J425" s="5">
        <v>0.253</v>
      </c>
      <c r="K425" s="41">
        <f t="shared" si="115"/>
        <v>0.39682539682539542</v>
      </c>
      <c r="L425" s="5">
        <v>7.6999999999999999E-2</v>
      </c>
      <c r="M425" s="41">
        <f t="shared" si="103"/>
        <v>0</v>
      </c>
      <c r="N425" s="46">
        <v>8.0185185185185193E-2</v>
      </c>
      <c r="O425" s="41">
        <f t="shared" si="119"/>
        <v>0</v>
      </c>
      <c r="P425" s="49">
        <f t="shared" si="120"/>
        <v>0.1367283950617284</v>
      </c>
      <c r="Q425" s="49">
        <f t="shared" si="122"/>
        <v>0.1322751322751318</v>
      </c>
      <c r="R425" s="5">
        <v>4.5</v>
      </c>
      <c r="S425" s="41">
        <f t="shared" si="117"/>
        <v>0</v>
      </c>
      <c r="T425" s="48"/>
      <c r="U425" s="48"/>
      <c r="V425" s="40">
        <v>9.8000000000000007</v>
      </c>
      <c r="W425" s="41">
        <f t="shared" si="112"/>
        <v>0</v>
      </c>
      <c r="X425" s="49">
        <f t="shared" si="105"/>
        <v>9.8000000000000007</v>
      </c>
      <c r="Y425" s="49">
        <f t="shared" si="106"/>
        <v>0</v>
      </c>
      <c r="Z425" s="40"/>
      <c r="AA425" s="40"/>
      <c r="AB425" s="54">
        <v>20.74</v>
      </c>
      <c r="AC425" s="40"/>
      <c r="AD425" s="40"/>
      <c r="AE425" s="40"/>
      <c r="AF425" s="40"/>
      <c r="AG425" s="40"/>
      <c r="AH425" s="5">
        <v>1.1114999999999999</v>
      </c>
      <c r="AI425" s="41">
        <f t="shared" si="116"/>
        <v>0</v>
      </c>
      <c r="AJ425" s="40">
        <v>3.2689999999999997E-2</v>
      </c>
      <c r="AK425" s="41">
        <f t="shared" si="109"/>
        <v>0</v>
      </c>
      <c r="AL425" s="42"/>
      <c r="AM425" s="42"/>
      <c r="AN425" s="49">
        <f t="shared" si="121"/>
        <v>0.57209500000000002</v>
      </c>
      <c r="AO425" s="49">
        <f t="shared" si="123"/>
        <v>0</v>
      </c>
      <c r="AP425" s="40"/>
      <c r="AQ425" s="40"/>
      <c r="AR425" s="58">
        <v>0.20700000000000002</v>
      </c>
      <c r="AS425" s="41">
        <f t="shared" si="107"/>
        <v>0</v>
      </c>
      <c r="AT425" s="3"/>
      <c r="AU425" s="3"/>
      <c r="AV425" s="44">
        <f t="shared" si="113"/>
        <v>4.568579596849764</v>
      </c>
    </row>
    <row r="426" spans="1:48" x14ac:dyDescent="0.4">
      <c r="A426" s="40">
        <v>1674</v>
      </c>
      <c r="B426" s="47">
        <v>0.25864999999999999</v>
      </c>
      <c r="C426" s="41">
        <f t="shared" si="108"/>
        <v>0</v>
      </c>
      <c r="D426" s="52">
        <v>0.2555</v>
      </c>
      <c r="E426" s="41">
        <f t="shared" si="118"/>
        <v>0</v>
      </c>
      <c r="F426" s="38">
        <v>0.46399193548387097</v>
      </c>
      <c r="G426" s="41">
        <f t="shared" si="114"/>
        <v>0</v>
      </c>
      <c r="H426" s="56">
        <v>8.7518306379520521</v>
      </c>
      <c r="I426" s="41">
        <f t="shared" si="111"/>
        <v>0</v>
      </c>
      <c r="J426" s="5">
        <v>0.254</v>
      </c>
      <c r="K426" s="41">
        <f t="shared" si="115"/>
        <v>0.39525691699604515</v>
      </c>
      <c r="L426" s="5">
        <v>7.6999999999999999E-2</v>
      </c>
      <c r="M426" s="41">
        <f t="shared" ref="M426:M489" si="124">100*(L426/L425-1)</f>
        <v>0</v>
      </c>
      <c r="N426" s="46">
        <v>8.0185185185185193E-2</v>
      </c>
      <c r="O426" s="41">
        <f t="shared" si="119"/>
        <v>0</v>
      </c>
      <c r="P426" s="49">
        <f t="shared" si="120"/>
        <v>0.13706172839506173</v>
      </c>
      <c r="Q426" s="49">
        <f t="shared" si="122"/>
        <v>0.13175230566534837</v>
      </c>
      <c r="R426" s="5">
        <v>4.5</v>
      </c>
      <c r="S426" s="41">
        <f t="shared" si="117"/>
        <v>0</v>
      </c>
      <c r="T426" s="48"/>
      <c r="U426" s="48"/>
      <c r="V426" s="40">
        <v>9.8000000000000007</v>
      </c>
      <c r="W426" s="41">
        <f t="shared" si="112"/>
        <v>0</v>
      </c>
      <c r="X426" s="49">
        <f t="shared" si="105"/>
        <v>9.8000000000000007</v>
      </c>
      <c r="Y426" s="49">
        <f t="shared" si="106"/>
        <v>0</v>
      </c>
      <c r="Z426" s="40"/>
      <c r="AA426" s="40"/>
      <c r="AB426" s="54">
        <v>20.74</v>
      </c>
      <c r="AC426" s="40"/>
      <c r="AD426" s="40"/>
      <c r="AE426" s="40"/>
      <c r="AF426" s="40"/>
      <c r="AG426" s="40"/>
      <c r="AH426" s="5">
        <v>1.1040000000000001</v>
      </c>
      <c r="AI426" s="41">
        <f t="shared" si="116"/>
        <v>-0.67476383265855366</v>
      </c>
      <c r="AJ426" s="40">
        <v>3.2469999999999999E-2</v>
      </c>
      <c r="AK426" s="41">
        <f t="shared" si="109"/>
        <v>-0.67298868155398761</v>
      </c>
      <c r="AL426" s="42"/>
      <c r="AM426" s="42"/>
      <c r="AN426" s="49">
        <f t="shared" si="121"/>
        <v>0.56823500000000005</v>
      </c>
      <c r="AO426" s="49">
        <f t="shared" si="123"/>
        <v>-0.67387625710627064</v>
      </c>
      <c r="AP426" s="40"/>
      <c r="AQ426" s="40"/>
      <c r="AR426" s="58">
        <v>0.20700000000000002</v>
      </c>
      <c r="AS426" s="41">
        <f t="shared" si="107"/>
        <v>0</v>
      </c>
      <c r="AT426" s="3"/>
      <c r="AU426" s="3"/>
      <c r="AV426" s="44">
        <f t="shared" si="113"/>
        <v>4.5682269301830996</v>
      </c>
    </row>
    <row r="427" spans="1:48" x14ac:dyDescent="0.4">
      <c r="A427" s="40">
        <v>1675</v>
      </c>
      <c r="B427" s="47">
        <v>0.25733</v>
      </c>
      <c r="C427" s="41">
        <f t="shared" si="108"/>
        <v>-0.51034216122172182</v>
      </c>
      <c r="D427" s="52">
        <v>0.2555</v>
      </c>
      <c r="E427" s="41">
        <f t="shared" si="118"/>
        <v>0</v>
      </c>
      <c r="F427" s="38">
        <v>0.46399193548387097</v>
      </c>
      <c r="G427" s="41">
        <f t="shared" si="114"/>
        <v>0</v>
      </c>
      <c r="H427" s="56">
        <v>8.7518306379520521</v>
      </c>
      <c r="I427" s="41">
        <f t="shared" si="111"/>
        <v>0</v>
      </c>
      <c r="J427" s="5">
        <v>0.255</v>
      </c>
      <c r="K427" s="41">
        <f t="shared" si="115"/>
        <v>0.3937007874015741</v>
      </c>
      <c r="L427" s="5">
        <v>7.6999999999999999E-2</v>
      </c>
      <c r="M427" s="41">
        <f t="shared" si="124"/>
        <v>0</v>
      </c>
      <c r="N427" s="46">
        <v>8.0185185185185193E-2</v>
      </c>
      <c r="O427" s="41">
        <f t="shared" si="119"/>
        <v>0</v>
      </c>
      <c r="P427" s="49">
        <f t="shared" si="120"/>
        <v>0.13739506172839508</v>
      </c>
      <c r="Q427" s="49">
        <f t="shared" si="122"/>
        <v>0.13123359580052471</v>
      </c>
      <c r="R427" s="5">
        <v>4.5</v>
      </c>
      <c r="S427" s="41">
        <f t="shared" si="117"/>
        <v>0</v>
      </c>
      <c r="T427" s="48"/>
      <c r="U427" s="48"/>
      <c r="V427" s="40">
        <v>9.8000000000000007</v>
      </c>
      <c r="W427" s="41">
        <f t="shared" si="112"/>
        <v>0</v>
      </c>
      <c r="X427" s="49">
        <f t="shared" si="105"/>
        <v>9.8000000000000007</v>
      </c>
      <c r="Y427" s="49">
        <f t="shared" si="106"/>
        <v>0</v>
      </c>
      <c r="Z427" s="40"/>
      <c r="AA427" s="40"/>
      <c r="AB427" s="54">
        <v>20.74</v>
      </c>
      <c r="AC427" s="40"/>
      <c r="AD427" s="40"/>
      <c r="AE427" s="40"/>
      <c r="AF427" s="40"/>
      <c r="AG427" s="40"/>
      <c r="AH427" s="5">
        <v>1.0631999999999999</v>
      </c>
      <c r="AI427" s="41">
        <f t="shared" si="116"/>
        <v>-3.6956521739130554</v>
      </c>
      <c r="AJ427" s="40">
        <v>3.1269999999999999E-2</v>
      </c>
      <c r="AK427" s="41">
        <f t="shared" si="109"/>
        <v>-3.695719125346475</v>
      </c>
      <c r="AL427" s="42"/>
      <c r="AM427" s="42"/>
      <c r="AN427" s="49">
        <f t="shared" si="121"/>
        <v>0.54723499999999992</v>
      </c>
      <c r="AO427" s="49">
        <f t="shared" si="123"/>
        <v>-3.6956856496297652</v>
      </c>
      <c r="AP427" s="40"/>
      <c r="AQ427" s="40"/>
      <c r="AR427" s="58">
        <v>0.20700000000000002</v>
      </c>
      <c r="AS427" s="41">
        <f t="shared" si="107"/>
        <v>0</v>
      </c>
      <c r="AT427" s="3"/>
      <c r="AU427" s="3"/>
      <c r="AV427" s="44">
        <f t="shared" si="113"/>
        <v>4.5660282635164311</v>
      </c>
    </row>
    <row r="428" spans="1:48" x14ac:dyDescent="0.4">
      <c r="A428" s="40">
        <v>1676</v>
      </c>
      <c r="B428" s="47">
        <v>0.25473000000000001</v>
      </c>
      <c r="C428" s="41">
        <f t="shared" si="108"/>
        <v>-1.0103757820697168</v>
      </c>
      <c r="D428" s="52">
        <v>0.2555</v>
      </c>
      <c r="E428" s="41">
        <f t="shared" si="118"/>
        <v>0</v>
      </c>
      <c r="F428" s="38">
        <v>0.46399193548387097</v>
      </c>
      <c r="G428" s="41">
        <f t="shared" si="114"/>
        <v>0</v>
      </c>
      <c r="H428" s="56">
        <v>8.7518306379520521</v>
      </c>
      <c r="I428" s="41">
        <f t="shared" si="111"/>
        <v>0</v>
      </c>
      <c r="J428" s="5">
        <v>0.25700000000000001</v>
      </c>
      <c r="K428" s="41">
        <f t="shared" si="115"/>
        <v>0.78431372549019329</v>
      </c>
      <c r="L428" s="5">
        <v>7.6999999999999999E-2</v>
      </c>
      <c r="M428" s="41">
        <f t="shared" si="124"/>
        <v>0</v>
      </c>
      <c r="N428" s="46">
        <v>8.0185185185185193E-2</v>
      </c>
      <c r="O428" s="41">
        <f t="shared" si="119"/>
        <v>0</v>
      </c>
      <c r="P428" s="49">
        <f t="shared" si="120"/>
        <v>0.13806172839506173</v>
      </c>
      <c r="Q428" s="49">
        <f t="shared" si="122"/>
        <v>0.2614379084967311</v>
      </c>
      <c r="R428" s="5">
        <v>4.5</v>
      </c>
      <c r="S428" s="41">
        <f t="shared" si="117"/>
        <v>0</v>
      </c>
      <c r="T428" s="48"/>
      <c r="U428" s="48"/>
      <c r="V428" s="40">
        <v>9.8000000000000007</v>
      </c>
      <c r="W428" s="41">
        <f t="shared" si="112"/>
        <v>0</v>
      </c>
      <c r="X428" s="49">
        <f t="shared" si="105"/>
        <v>9.8000000000000007</v>
      </c>
      <c r="Y428" s="49">
        <f t="shared" si="106"/>
        <v>0</v>
      </c>
      <c r="Z428" s="40"/>
      <c r="AA428" s="40"/>
      <c r="AB428" s="54">
        <v>20.74</v>
      </c>
      <c r="AC428" s="40"/>
      <c r="AD428" s="40"/>
      <c r="AE428" s="40"/>
      <c r="AF428" s="40"/>
      <c r="AG428" s="40"/>
      <c r="AH428" s="5">
        <v>1.0346</v>
      </c>
      <c r="AI428" s="41">
        <f t="shared" si="116"/>
        <v>-2.6899924755455218</v>
      </c>
      <c r="AJ428" s="40">
        <v>3.0429999999999999E-2</v>
      </c>
      <c r="AK428" s="41">
        <f t="shared" si="109"/>
        <v>-2.6862807803006095</v>
      </c>
      <c r="AL428" s="42"/>
      <c r="AM428" s="42"/>
      <c r="AN428" s="49">
        <f t="shared" si="121"/>
        <v>0.53251499999999996</v>
      </c>
      <c r="AO428" s="49">
        <f t="shared" si="123"/>
        <v>-2.6881366279230656</v>
      </c>
      <c r="AP428" s="40"/>
      <c r="AQ428" s="40"/>
      <c r="AR428" s="58">
        <v>0.20700000000000002</v>
      </c>
      <c r="AS428" s="41">
        <f t="shared" si="107"/>
        <v>0</v>
      </c>
      <c r="AT428" s="3"/>
      <c r="AU428" s="3"/>
      <c r="AV428" s="44">
        <f t="shared" si="113"/>
        <v>4.5643629301830986</v>
      </c>
    </row>
    <row r="429" spans="1:48" x14ac:dyDescent="0.4">
      <c r="A429" s="40">
        <v>1677</v>
      </c>
      <c r="B429" s="47">
        <v>0.24723999999999999</v>
      </c>
      <c r="C429" s="41">
        <f t="shared" si="108"/>
        <v>-2.9403682330310654</v>
      </c>
      <c r="D429" s="52">
        <v>0.2555</v>
      </c>
      <c r="E429" s="41">
        <f t="shared" si="118"/>
        <v>0</v>
      </c>
      <c r="F429" s="38">
        <v>0.46399193548387097</v>
      </c>
      <c r="G429" s="41">
        <f t="shared" si="114"/>
        <v>0</v>
      </c>
      <c r="H429" s="56">
        <v>8.7518306379520521</v>
      </c>
      <c r="I429" s="41">
        <f t="shared" si="111"/>
        <v>0</v>
      </c>
      <c r="J429" s="5">
        <v>0.25800000000000001</v>
      </c>
      <c r="K429" s="41">
        <f t="shared" si="115"/>
        <v>0.38910505836575737</v>
      </c>
      <c r="L429" s="5">
        <v>7.6999999999999999E-2</v>
      </c>
      <c r="M429" s="41">
        <f t="shared" si="124"/>
        <v>0</v>
      </c>
      <c r="N429" s="46">
        <v>8.0185185185185193E-2</v>
      </c>
      <c r="O429" s="41">
        <f t="shared" si="119"/>
        <v>0</v>
      </c>
      <c r="P429" s="49">
        <f t="shared" si="120"/>
        <v>0.13839506172839508</v>
      </c>
      <c r="Q429" s="49">
        <f t="shared" si="122"/>
        <v>0.12970168612191912</v>
      </c>
      <c r="R429" s="5">
        <v>4.5</v>
      </c>
      <c r="S429" s="41">
        <f t="shared" si="117"/>
        <v>0</v>
      </c>
      <c r="T429" s="48"/>
      <c r="U429" s="48"/>
      <c r="V429" s="40">
        <v>9.8000000000000007</v>
      </c>
      <c r="W429" s="41">
        <f t="shared" si="112"/>
        <v>0</v>
      </c>
      <c r="X429" s="49">
        <f t="shared" si="105"/>
        <v>9.8000000000000007</v>
      </c>
      <c r="Y429" s="49">
        <f t="shared" si="106"/>
        <v>0</v>
      </c>
      <c r="Z429" s="40"/>
      <c r="AA429" s="40"/>
      <c r="AB429" s="54">
        <v>20.74</v>
      </c>
      <c r="AC429" s="40"/>
      <c r="AD429" s="40"/>
      <c r="AE429" s="40"/>
      <c r="AF429" s="40"/>
      <c r="AG429" s="40"/>
      <c r="AH429" s="5">
        <v>1.0224</v>
      </c>
      <c r="AI429" s="41">
        <f t="shared" si="116"/>
        <v>-1.1791996907017155</v>
      </c>
      <c r="AJ429" s="40">
        <v>3.007E-2</v>
      </c>
      <c r="AK429" s="41">
        <f t="shared" si="109"/>
        <v>-1.183043049622079</v>
      </c>
      <c r="AL429" s="42"/>
      <c r="AM429" s="42"/>
      <c r="AN429" s="49">
        <f t="shared" si="121"/>
        <v>0.52623500000000001</v>
      </c>
      <c r="AO429" s="49">
        <f t="shared" si="123"/>
        <v>-1.1811213701618972</v>
      </c>
      <c r="AP429" s="40"/>
      <c r="AQ429" s="40"/>
      <c r="AR429" s="58">
        <v>0.20700000000000002</v>
      </c>
      <c r="AS429" s="41">
        <f t="shared" si="107"/>
        <v>0</v>
      </c>
      <c r="AT429" s="3"/>
      <c r="AU429" s="3"/>
      <c r="AV429" s="44">
        <f t="shared" si="113"/>
        <v>4.5630192635164315</v>
      </c>
    </row>
    <row r="430" spans="1:48" x14ac:dyDescent="0.4">
      <c r="A430" s="40">
        <v>1678</v>
      </c>
      <c r="B430" s="47">
        <v>0.24723999999999999</v>
      </c>
      <c r="C430" s="41">
        <f t="shared" si="108"/>
        <v>0</v>
      </c>
      <c r="D430" s="52">
        <v>0.2555</v>
      </c>
      <c r="E430" s="41">
        <f t="shared" si="118"/>
        <v>0</v>
      </c>
      <c r="F430" s="38">
        <v>0.46399193548387097</v>
      </c>
      <c r="G430" s="41">
        <f t="shared" si="114"/>
        <v>0</v>
      </c>
      <c r="H430" s="56">
        <v>8.7518306379520521</v>
      </c>
      <c r="I430" s="41">
        <f t="shared" si="111"/>
        <v>0</v>
      </c>
      <c r="J430" s="5">
        <v>0.25900000000000001</v>
      </c>
      <c r="K430" s="41">
        <f t="shared" si="115"/>
        <v>0.38759689922480689</v>
      </c>
      <c r="L430" s="5">
        <v>7.6999999999999999E-2</v>
      </c>
      <c r="M430" s="41">
        <f t="shared" si="124"/>
        <v>0</v>
      </c>
      <c r="N430" s="46">
        <v>8.0185185185185193E-2</v>
      </c>
      <c r="O430" s="41">
        <f t="shared" si="119"/>
        <v>0</v>
      </c>
      <c r="P430" s="49">
        <f t="shared" si="120"/>
        <v>0.1387283950617284</v>
      </c>
      <c r="Q430" s="49">
        <f t="shared" si="122"/>
        <v>0.12919896640826897</v>
      </c>
      <c r="R430" s="5">
        <v>4.5</v>
      </c>
      <c r="S430" s="41">
        <f t="shared" si="117"/>
        <v>0</v>
      </c>
      <c r="T430" s="48"/>
      <c r="U430" s="48"/>
      <c r="V430" s="40">
        <v>9.8000000000000007</v>
      </c>
      <c r="W430" s="41">
        <f t="shared" si="112"/>
        <v>0</v>
      </c>
      <c r="X430" s="49">
        <f t="shared" si="105"/>
        <v>9.8000000000000007</v>
      </c>
      <c r="Y430" s="49">
        <f t="shared" si="106"/>
        <v>0</v>
      </c>
      <c r="Z430" s="40"/>
      <c r="AA430" s="40"/>
      <c r="AB430" s="54">
        <v>20.74</v>
      </c>
      <c r="AC430" s="40"/>
      <c r="AD430" s="40"/>
      <c r="AE430" s="40"/>
      <c r="AF430" s="40"/>
      <c r="AG430" s="40"/>
      <c r="AH430" s="5">
        <v>1.0023</v>
      </c>
      <c r="AI430" s="41">
        <f t="shared" si="116"/>
        <v>-1.9659624413145504</v>
      </c>
      <c r="AJ430" s="40">
        <v>2.9479999999999999E-2</v>
      </c>
      <c r="AK430" s="41">
        <f t="shared" si="109"/>
        <v>-1.9620884602593924</v>
      </c>
      <c r="AL430" s="42"/>
      <c r="AM430" s="42"/>
      <c r="AN430" s="49">
        <f t="shared" si="121"/>
        <v>0.51588999999999996</v>
      </c>
      <c r="AO430" s="49">
        <f t="shared" si="123"/>
        <v>-1.9640254507869714</v>
      </c>
      <c r="AP430" s="40"/>
      <c r="AQ430" s="40"/>
      <c r="AR430" s="58">
        <v>0.20700000000000002</v>
      </c>
      <c r="AS430" s="41">
        <f t="shared" si="107"/>
        <v>0</v>
      </c>
      <c r="AT430" s="3"/>
      <c r="AU430" s="3"/>
      <c r="AV430" s="44">
        <f t="shared" si="113"/>
        <v>4.5620180968497648</v>
      </c>
    </row>
    <row r="431" spans="1:48" x14ac:dyDescent="0.4">
      <c r="A431" s="40">
        <v>1679</v>
      </c>
      <c r="B431" s="47">
        <v>0.24723999999999999</v>
      </c>
      <c r="C431" s="41">
        <f t="shared" si="108"/>
        <v>0</v>
      </c>
      <c r="D431" s="52">
        <v>0.2555</v>
      </c>
      <c r="E431" s="41">
        <f t="shared" si="118"/>
        <v>0</v>
      </c>
      <c r="F431" s="38">
        <v>0.46399193548387097</v>
      </c>
      <c r="G431" s="41">
        <f t="shared" si="114"/>
        <v>0</v>
      </c>
      <c r="H431" s="56">
        <v>8.7518306379520521</v>
      </c>
      <c r="I431" s="41">
        <f t="shared" si="111"/>
        <v>0</v>
      </c>
      <c r="J431" s="5">
        <v>0.26</v>
      </c>
      <c r="K431" s="41">
        <f t="shared" ref="K431:K452" si="125">100*(J431/J430-1)</f>
        <v>0.38610038610038533</v>
      </c>
      <c r="L431" s="5">
        <v>7.6999999999999999E-2</v>
      </c>
      <c r="M431" s="41">
        <f t="shared" si="124"/>
        <v>0</v>
      </c>
      <c r="N431" s="46">
        <v>8.0185185185185193E-2</v>
      </c>
      <c r="O431" s="41">
        <f t="shared" si="119"/>
        <v>0</v>
      </c>
      <c r="P431" s="49">
        <f t="shared" si="120"/>
        <v>0.13906172839506173</v>
      </c>
      <c r="Q431" s="49">
        <f t="shared" si="122"/>
        <v>0.12870012870012845</v>
      </c>
      <c r="R431" s="5">
        <v>4.5</v>
      </c>
      <c r="S431" s="41">
        <f t="shared" si="117"/>
        <v>0</v>
      </c>
      <c r="T431" s="48"/>
      <c r="U431" s="48"/>
      <c r="V431" s="40">
        <v>9.8000000000000007</v>
      </c>
      <c r="W431" s="41">
        <f t="shared" si="112"/>
        <v>0</v>
      </c>
      <c r="X431" s="49">
        <f t="shared" si="105"/>
        <v>9.8000000000000007</v>
      </c>
      <c r="Y431" s="49">
        <f t="shared" si="106"/>
        <v>0</v>
      </c>
      <c r="Z431" s="40"/>
      <c r="AA431" s="40"/>
      <c r="AB431" s="54">
        <v>20.74</v>
      </c>
      <c r="AC431" s="40"/>
      <c r="AD431" s="40"/>
      <c r="AE431" s="40"/>
      <c r="AF431" s="40"/>
      <c r="AG431" s="40"/>
      <c r="AH431" s="5">
        <v>0.96460000000000001</v>
      </c>
      <c r="AI431" s="41">
        <f t="shared" si="116"/>
        <v>-3.7613488975356657</v>
      </c>
      <c r="AJ431" s="40">
        <v>2.8369999999999999E-2</v>
      </c>
      <c r="AK431" s="41">
        <f t="shared" si="109"/>
        <v>-3.7652645861601108</v>
      </c>
      <c r="AL431" s="42"/>
      <c r="AM431" s="42"/>
      <c r="AN431" s="49">
        <f t="shared" si="121"/>
        <v>0.49648500000000001</v>
      </c>
      <c r="AO431" s="49">
        <f t="shared" si="123"/>
        <v>-3.763306741847888</v>
      </c>
      <c r="AP431" s="40"/>
      <c r="AQ431" s="40"/>
      <c r="AR431" s="58">
        <v>0.20700000000000002</v>
      </c>
      <c r="AS431" s="41">
        <f t="shared" si="107"/>
        <v>0</v>
      </c>
      <c r="AT431" s="3"/>
      <c r="AU431" s="3"/>
      <c r="AV431" s="44">
        <f t="shared" si="113"/>
        <v>4.5601109301830984</v>
      </c>
    </row>
    <row r="432" spans="1:48" x14ac:dyDescent="0.4">
      <c r="A432" s="40">
        <v>1680</v>
      </c>
      <c r="B432" s="47">
        <v>0.24723999999999999</v>
      </c>
      <c r="C432" s="41">
        <f t="shared" si="108"/>
        <v>0</v>
      </c>
      <c r="D432" s="52">
        <v>0.2555</v>
      </c>
      <c r="E432" s="41">
        <f t="shared" si="118"/>
        <v>0</v>
      </c>
      <c r="F432" s="38">
        <v>0.46399193548387097</v>
      </c>
      <c r="G432" s="41">
        <f t="shared" si="114"/>
        <v>0</v>
      </c>
      <c r="H432" s="56">
        <v>8.7518306379520521</v>
      </c>
      <c r="I432" s="41">
        <f t="shared" si="111"/>
        <v>0</v>
      </c>
      <c r="J432" s="5">
        <v>0.26100000000000001</v>
      </c>
      <c r="K432" s="41">
        <f t="shared" si="125"/>
        <v>0.38461538461538325</v>
      </c>
      <c r="L432" s="5">
        <v>7.6999999999999999E-2</v>
      </c>
      <c r="M432" s="41">
        <f t="shared" si="124"/>
        <v>0</v>
      </c>
      <c r="N432" s="46">
        <v>8.0185185185185193E-2</v>
      </c>
      <c r="O432" s="41">
        <f t="shared" si="119"/>
        <v>0</v>
      </c>
      <c r="P432" s="49">
        <f t="shared" si="120"/>
        <v>0.13939506172839508</v>
      </c>
      <c r="Q432" s="49">
        <f t="shared" si="122"/>
        <v>0.12820512820512775</v>
      </c>
      <c r="R432" s="5">
        <v>4.5</v>
      </c>
      <c r="S432" s="41">
        <f t="shared" si="117"/>
        <v>0</v>
      </c>
      <c r="T432" s="48"/>
      <c r="U432" s="48"/>
      <c r="V432" s="40">
        <v>9.8000000000000007</v>
      </c>
      <c r="W432" s="41">
        <f t="shared" si="112"/>
        <v>0</v>
      </c>
      <c r="X432" s="49">
        <f t="shared" si="105"/>
        <v>9.8000000000000007</v>
      </c>
      <c r="Y432" s="49">
        <f t="shared" si="106"/>
        <v>0</v>
      </c>
      <c r="Z432" s="40"/>
      <c r="AA432" s="40"/>
      <c r="AB432" s="54">
        <v>20.74</v>
      </c>
      <c r="AC432" s="40"/>
      <c r="AD432" s="40"/>
      <c r="AE432" s="40"/>
      <c r="AF432" s="40"/>
      <c r="AG432" s="40"/>
      <c r="AH432" s="5">
        <v>1.7231000000000001</v>
      </c>
      <c r="AI432" s="41">
        <f t="shared" si="116"/>
        <v>78.633630520422983</v>
      </c>
      <c r="AJ432" s="40">
        <v>5.0680000000000003E-2</v>
      </c>
      <c r="AK432" s="41">
        <f t="shared" si="109"/>
        <v>78.639407825167453</v>
      </c>
      <c r="AL432" s="42"/>
      <c r="AM432" s="42"/>
      <c r="AN432" s="49">
        <f t="shared" si="121"/>
        <v>0.88689000000000007</v>
      </c>
      <c r="AO432" s="49">
        <f t="shared" si="123"/>
        <v>78.636519172795218</v>
      </c>
      <c r="AP432" s="40"/>
      <c r="AQ432" s="40"/>
      <c r="AR432" s="58">
        <v>0.20700000000000002</v>
      </c>
      <c r="AS432" s="41">
        <f t="shared" si="107"/>
        <v>0</v>
      </c>
      <c r="AT432" s="3"/>
      <c r="AU432" s="3"/>
      <c r="AV432" s="44">
        <f t="shared" si="113"/>
        <v>4.5991847635164316</v>
      </c>
    </row>
    <row r="433" spans="1:48" x14ac:dyDescent="0.4">
      <c r="A433" s="40">
        <v>1681</v>
      </c>
      <c r="B433" s="47">
        <v>0.24723999999999999</v>
      </c>
      <c r="C433" s="41">
        <f t="shared" si="108"/>
        <v>0</v>
      </c>
      <c r="D433" s="52">
        <v>0.2555</v>
      </c>
      <c r="E433" s="41">
        <f t="shared" si="118"/>
        <v>0</v>
      </c>
      <c r="F433" s="38">
        <v>0.46399193548387097</v>
      </c>
      <c r="G433" s="41">
        <f t="shared" si="114"/>
        <v>0</v>
      </c>
      <c r="H433" s="56">
        <v>8.7518306379520521</v>
      </c>
      <c r="I433" s="41">
        <f t="shared" si="111"/>
        <v>0</v>
      </c>
      <c r="J433" s="5">
        <v>0.26</v>
      </c>
      <c r="K433" s="41">
        <f t="shared" si="125"/>
        <v>-0.38314176245211051</v>
      </c>
      <c r="L433" s="5">
        <v>7.6999999999999999E-2</v>
      </c>
      <c r="M433" s="41">
        <f t="shared" si="124"/>
        <v>0</v>
      </c>
      <c r="N433" s="46">
        <v>8.0185185185185193E-2</v>
      </c>
      <c r="O433" s="41">
        <f t="shared" si="119"/>
        <v>0</v>
      </c>
      <c r="P433" s="49">
        <f t="shared" si="120"/>
        <v>0.13906172839506173</v>
      </c>
      <c r="Q433" s="49">
        <f t="shared" si="122"/>
        <v>-0.12771392081737018</v>
      </c>
      <c r="R433" s="5">
        <v>4.5</v>
      </c>
      <c r="S433" s="41">
        <f t="shared" si="117"/>
        <v>0</v>
      </c>
      <c r="T433" s="48"/>
      <c r="U433" s="48"/>
      <c r="V433" s="40">
        <v>9.61</v>
      </c>
      <c r="W433" s="41">
        <f t="shared" si="112"/>
        <v>-1.9387755102040938</v>
      </c>
      <c r="X433" s="49">
        <f t="shared" si="105"/>
        <v>9.61</v>
      </c>
      <c r="Y433" s="49">
        <f t="shared" si="106"/>
        <v>-1.9387755102040938</v>
      </c>
      <c r="Z433" s="40"/>
      <c r="AA433" s="40"/>
      <c r="AB433" s="54">
        <v>20.74</v>
      </c>
      <c r="AC433" s="40"/>
      <c r="AD433" s="40"/>
      <c r="AE433" s="40"/>
      <c r="AF433" s="40"/>
      <c r="AG433" s="40"/>
      <c r="AH433" s="5">
        <v>1.7231000000000001</v>
      </c>
      <c r="AI433" s="41">
        <f t="shared" si="116"/>
        <v>0</v>
      </c>
      <c r="AJ433" s="40">
        <v>6.2649999999999997E-2</v>
      </c>
      <c r="AK433" s="41">
        <f t="shared" si="109"/>
        <v>23.618784530386726</v>
      </c>
      <c r="AL433" s="42"/>
      <c r="AM433" s="42"/>
      <c r="AN433" s="49">
        <f t="shared" si="121"/>
        <v>0.89287500000000009</v>
      </c>
      <c r="AO433" s="49">
        <f t="shared" si="123"/>
        <v>11.809392265193363</v>
      </c>
      <c r="AP433" s="40"/>
      <c r="AQ433" s="40"/>
      <c r="AR433" s="58">
        <v>0.20700000000000002</v>
      </c>
      <c r="AS433" s="41">
        <f t="shared" si="107"/>
        <v>0</v>
      </c>
      <c r="AT433" s="3"/>
      <c r="AU433" s="3"/>
      <c r="AV433" s="44">
        <f t="shared" si="113"/>
        <v>4.5807499301830976</v>
      </c>
    </row>
    <row r="434" spans="1:48" x14ac:dyDescent="0.4">
      <c r="A434" s="40">
        <v>1682</v>
      </c>
      <c r="B434" s="47">
        <v>0.24723999999999999</v>
      </c>
      <c r="C434" s="41">
        <f t="shared" si="108"/>
        <v>0</v>
      </c>
      <c r="D434" s="52">
        <v>0.2555</v>
      </c>
      <c r="E434" s="41">
        <f t="shared" si="118"/>
        <v>0</v>
      </c>
      <c r="F434" s="38">
        <v>0.46399193548387097</v>
      </c>
      <c r="G434" s="41">
        <f t="shared" si="114"/>
        <v>0</v>
      </c>
      <c r="H434" s="56">
        <v>8.7518306379520521</v>
      </c>
      <c r="I434" s="41">
        <f t="shared" si="111"/>
        <v>0</v>
      </c>
      <c r="J434" s="5">
        <v>0.26</v>
      </c>
      <c r="K434" s="41">
        <f t="shared" si="125"/>
        <v>0</v>
      </c>
      <c r="L434" s="5">
        <v>7.6999999999999999E-2</v>
      </c>
      <c r="M434" s="41">
        <f t="shared" si="124"/>
        <v>0</v>
      </c>
      <c r="N434" s="46">
        <v>8.0185185185185193E-2</v>
      </c>
      <c r="O434" s="41">
        <f t="shared" si="119"/>
        <v>0</v>
      </c>
      <c r="P434" s="49">
        <f t="shared" si="120"/>
        <v>0.13906172839506173</v>
      </c>
      <c r="Q434" s="49">
        <f t="shared" si="122"/>
        <v>0</v>
      </c>
      <c r="R434" s="5">
        <v>4.5</v>
      </c>
      <c r="S434" s="41">
        <f t="shared" si="117"/>
        <v>0</v>
      </c>
      <c r="T434" s="48"/>
      <c r="U434" s="48"/>
      <c r="V434" s="40">
        <v>9.61</v>
      </c>
      <c r="W434" s="41">
        <f t="shared" si="112"/>
        <v>0</v>
      </c>
      <c r="X434" s="49">
        <f t="shared" si="105"/>
        <v>9.61</v>
      </c>
      <c r="Y434" s="49">
        <f t="shared" si="106"/>
        <v>0</v>
      </c>
      <c r="Z434" s="40"/>
      <c r="AA434" s="40"/>
      <c r="AB434" s="54">
        <v>20.74</v>
      </c>
      <c r="AC434" s="40"/>
      <c r="AD434" s="40"/>
      <c r="AE434" s="40"/>
      <c r="AF434" s="40"/>
      <c r="AG434" s="40"/>
      <c r="AH434" s="57">
        <v>2.1301000000000001</v>
      </c>
      <c r="AI434" s="41">
        <f t="shared" si="116"/>
        <v>23.620219372061978</v>
      </c>
      <c r="AJ434" s="40">
        <v>6.2649999999999997E-2</v>
      </c>
      <c r="AK434" s="41">
        <f t="shared" si="109"/>
        <v>0</v>
      </c>
      <c r="AL434" s="42"/>
      <c r="AM434" s="42"/>
      <c r="AN434" s="49">
        <f t="shared" si="121"/>
        <v>1.0963750000000001</v>
      </c>
      <c r="AO434" s="49">
        <f t="shared" si="123"/>
        <v>11.810109686030989</v>
      </c>
      <c r="AP434" s="40"/>
      <c r="AQ434" s="40"/>
      <c r="AR434" s="58">
        <v>0.20700000000000002</v>
      </c>
      <c r="AS434" s="41">
        <f t="shared" si="107"/>
        <v>0</v>
      </c>
      <c r="AT434" s="3"/>
      <c r="AU434" s="3"/>
      <c r="AV434" s="44">
        <f t="shared" si="113"/>
        <v>4.6010999301830982</v>
      </c>
    </row>
    <row r="435" spans="1:48" x14ac:dyDescent="0.4">
      <c r="A435" s="40">
        <v>1683</v>
      </c>
      <c r="B435" s="47">
        <v>0.24723999999999999</v>
      </c>
      <c r="C435" s="41">
        <f t="shared" si="108"/>
        <v>0</v>
      </c>
      <c r="D435" s="52">
        <v>0.2555</v>
      </c>
      <c r="E435" s="41">
        <f t="shared" si="118"/>
        <v>0</v>
      </c>
      <c r="F435" s="38">
        <v>0.46399193548387097</v>
      </c>
      <c r="G435" s="41">
        <f t="shared" si="114"/>
        <v>0</v>
      </c>
      <c r="H435" s="56">
        <v>8.7518306379520521</v>
      </c>
      <c r="I435" s="41">
        <f t="shared" si="111"/>
        <v>0</v>
      </c>
      <c r="J435" s="5">
        <v>0.25900000000000001</v>
      </c>
      <c r="K435" s="41">
        <f t="shared" si="125"/>
        <v>-0.38461538461538325</v>
      </c>
      <c r="L435" s="5">
        <v>7.6999999999999999E-2</v>
      </c>
      <c r="M435" s="41">
        <f t="shared" si="124"/>
        <v>0</v>
      </c>
      <c r="N435" s="46">
        <v>8.0185185185185193E-2</v>
      </c>
      <c r="O435" s="41">
        <f t="shared" si="119"/>
        <v>0</v>
      </c>
      <c r="P435" s="49">
        <f t="shared" si="120"/>
        <v>0.1387283950617284</v>
      </c>
      <c r="Q435" s="49">
        <f t="shared" si="122"/>
        <v>-0.12820512820512775</v>
      </c>
      <c r="R435" s="5">
        <v>4.5</v>
      </c>
      <c r="S435" s="41">
        <f t="shared" si="117"/>
        <v>0</v>
      </c>
      <c r="T435" s="48"/>
      <c r="U435" s="48"/>
      <c r="V435" s="40">
        <v>9.61</v>
      </c>
      <c r="W435" s="41">
        <f t="shared" si="112"/>
        <v>0</v>
      </c>
      <c r="X435" s="49">
        <f t="shared" si="105"/>
        <v>9.61</v>
      </c>
      <c r="Y435" s="49">
        <f t="shared" si="106"/>
        <v>0</v>
      </c>
      <c r="Z435" s="40"/>
      <c r="AA435" s="40"/>
      <c r="AB435" s="54">
        <v>20.74</v>
      </c>
      <c r="AC435" s="40"/>
      <c r="AD435" s="40"/>
      <c r="AE435" s="40"/>
      <c r="AF435" s="40"/>
      <c r="AG435" s="40"/>
      <c r="AH435" s="57">
        <v>2.1301000000000001</v>
      </c>
      <c r="AI435" s="41">
        <f t="shared" si="116"/>
        <v>0</v>
      </c>
      <c r="AJ435" s="40">
        <v>6.2649999999999997E-2</v>
      </c>
      <c r="AK435" s="41">
        <f t="shared" si="109"/>
        <v>0</v>
      </c>
      <c r="AL435" s="42"/>
      <c r="AM435" s="42"/>
      <c r="AN435" s="49">
        <f t="shared" si="121"/>
        <v>1.0963750000000001</v>
      </c>
      <c r="AO435" s="49">
        <f t="shared" si="123"/>
        <v>0</v>
      </c>
      <c r="AP435" s="40"/>
      <c r="AQ435" s="40"/>
      <c r="AR435" s="58">
        <v>0.20700000000000002</v>
      </c>
      <c r="AS435" s="41">
        <f t="shared" si="107"/>
        <v>0</v>
      </c>
      <c r="AT435" s="3"/>
      <c r="AU435" s="3"/>
      <c r="AV435" s="44">
        <f t="shared" si="113"/>
        <v>4.6010665968497646</v>
      </c>
    </row>
    <row r="436" spans="1:48" x14ac:dyDescent="0.4">
      <c r="A436" s="40">
        <v>1684</v>
      </c>
      <c r="B436" s="47">
        <v>0.24016999999999999</v>
      </c>
      <c r="C436" s="41">
        <f t="shared" si="108"/>
        <v>-2.8595696489241207</v>
      </c>
      <c r="D436" s="52">
        <v>0.2555</v>
      </c>
      <c r="E436" s="41">
        <f t="shared" si="118"/>
        <v>0</v>
      </c>
      <c r="F436" s="38">
        <v>0.46399193548387097</v>
      </c>
      <c r="G436" s="41">
        <f t="shared" si="114"/>
        <v>0</v>
      </c>
      <c r="H436" s="56">
        <v>8.7518306379520521</v>
      </c>
      <c r="I436" s="41">
        <f t="shared" si="111"/>
        <v>0</v>
      </c>
      <c r="J436" s="5">
        <v>0.25800000000000001</v>
      </c>
      <c r="K436" s="41">
        <f t="shared" si="125"/>
        <v>-0.38610038610038533</v>
      </c>
      <c r="L436" s="5">
        <v>7.6999999999999999E-2</v>
      </c>
      <c r="M436" s="41">
        <f t="shared" si="124"/>
        <v>0</v>
      </c>
      <c r="N436" s="46">
        <v>8.0185185185185193E-2</v>
      </c>
      <c r="O436" s="41">
        <f t="shared" si="119"/>
        <v>0</v>
      </c>
      <c r="P436" s="49">
        <f t="shared" si="120"/>
        <v>0.13839506172839508</v>
      </c>
      <c r="Q436" s="49">
        <f t="shared" si="122"/>
        <v>-0.12870012870012845</v>
      </c>
      <c r="R436" s="5">
        <v>4.5</v>
      </c>
      <c r="S436" s="41">
        <f t="shared" si="117"/>
        <v>0</v>
      </c>
      <c r="T436" s="48"/>
      <c r="U436" s="48"/>
      <c r="V436" s="40">
        <v>9.61</v>
      </c>
      <c r="W436" s="41">
        <f t="shared" si="112"/>
        <v>0</v>
      </c>
      <c r="X436" s="49">
        <f t="shared" si="105"/>
        <v>9.61</v>
      </c>
      <c r="Y436" s="49">
        <f t="shared" si="106"/>
        <v>0</v>
      </c>
      <c r="Z436" s="40"/>
      <c r="AA436" s="40"/>
      <c r="AB436" s="54">
        <v>20.74</v>
      </c>
      <c r="AC436" s="40"/>
      <c r="AD436" s="40"/>
      <c r="AE436" s="40"/>
      <c r="AF436" s="40"/>
      <c r="AG436" s="40"/>
      <c r="AH436" s="57">
        <v>2.1301000000000001</v>
      </c>
      <c r="AI436" s="41">
        <f t="shared" si="116"/>
        <v>0</v>
      </c>
      <c r="AJ436" s="40">
        <v>6.2649999999999997E-2</v>
      </c>
      <c r="AK436" s="41">
        <f t="shared" si="109"/>
        <v>0</v>
      </c>
      <c r="AL436" s="42"/>
      <c r="AM436" s="42"/>
      <c r="AN436" s="49">
        <f t="shared" si="121"/>
        <v>1.0963750000000001</v>
      </c>
      <c r="AO436" s="49">
        <f t="shared" si="123"/>
        <v>0</v>
      </c>
      <c r="AP436" s="40"/>
      <c r="AQ436" s="40"/>
      <c r="AR436" s="58">
        <v>0.20700000000000002</v>
      </c>
      <c r="AS436" s="41">
        <f t="shared" si="107"/>
        <v>0</v>
      </c>
      <c r="AT436" s="3"/>
      <c r="AU436" s="3"/>
      <c r="AV436" s="44">
        <f t="shared" si="113"/>
        <v>4.6003262635164317</v>
      </c>
    </row>
    <row r="437" spans="1:48" x14ac:dyDescent="0.4">
      <c r="A437" s="40">
        <v>1685</v>
      </c>
      <c r="B437" s="47">
        <v>0.24016999999999999</v>
      </c>
      <c r="C437" s="41">
        <f t="shared" si="108"/>
        <v>0</v>
      </c>
      <c r="D437" s="52">
        <v>0.2555</v>
      </c>
      <c r="E437" s="41">
        <f t="shared" si="118"/>
        <v>0</v>
      </c>
      <c r="F437" s="38">
        <v>0.46399193548387097</v>
      </c>
      <c r="G437" s="41">
        <f t="shared" si="114"/>
        <v>0</v>
      </c>
      <c r="H437" s="56">
        <v>8.6638194690265493</v>
      </c>
      <c r="I437" s="41">
        <f t="shared" si="111"/>
        <v>-1.0056315366049784</v>
      </c>
      <c r="J437" s="5">
        <v>0.25700000000000001</v>
      </c>
      <c r="K437" s="41">
        <f t="shared" si="125"/>
        <v>-0.38759689922480689</v>
      </c>
      <c r="L437" s="5">
        <v>5.7000000000000002E-2</v>
      </c>
      <c r="M437" s="41">
        <f t="shared" si="124"/>
        <v>-25.97402597402597</v>
      </c>
      <c r="N437" s="46">
        <v>8.0185185185185193E-2</v>
      </c>
      <c r="O437" s="41">
        <f t="shared" si="119"/>
        <v>0</v>
      </c>
      <c r="P437" s="49">
        <f t="shared" si="120"/>
        <v>0.13139506172839507</v>
      </c>
      <c r="Q437" s="49">
        <f t="shared" si="122"/>
        <v>-8.7872076244169257</v>
      </c>
      <c r="R437" s="5">
        <v>4.5</v>
      </c>
      <c r="S437" s="41">
        <f t="shared" si="117"/>
        <v>0</v>
      </c>
      <c r="T437" s="48"/>
      <c r="U437" s="48"/>
      <c r="V437" s="40">
        <v>9.61</v>
      </c>
      <c r="W437" s="41">
        <f t="shared" si="112"/>
        <v>0</v>
      </c>
      <c r="X437" s="49">
        <f t="shared" ref="X437:X500" si="126">AVERAGE(T437,V437)</f>
        <v>9.61</v>
      </c>
      <c r="Y437" s="49">
        <f t="shared" si="106"/>
        <v>0</v>
      </c>
      <c r="Z437" s="40"/>
      <c r="AA437" s="40"/>
      <c r="AB437" s="54">
        <v>20.74</v>
      </c>
      <c r="AC437" s="40"/>
      <c r="AD437" s="40"/>
      <c r="AE437" s="40"/>
      <c r="AF437" s="40"/>
      <c r="AG437" s="40"/>
      <c r="AH437" s="57">
        <v>2.1301000000000001</v>
      </c>
      <c r="AI437" s="41">
        <f t="shared" si="116"/>
        <v>0</v>
      </c>
      <c r="AJ437" s="40">
        <v>6.2649999999999997E-2</v>
      </c>
      <c r="AK437" s="41">
        <f t="shared" si="109"/>
        <v>0</v>
      </c>
      <c r="AL437" s="42"/>
      <c r="AM437" s="42"/>
      <c r="AN437" s="49">
        <f t="shared" si="121"/>
        <v>1.0963750000000001</v>
      </c>
      <c r="AO437" s="49">
        <f t="shared" si="123"/>
        <v>0</v>
      </c>
      <c r="AP437" s="40"/>
      <c r="AQ437" s="40"/>
      <c r="AR437" s="58">
        <v>0.20700000000000002</v>
      </c>
      <c r="AS437" s="41">
        <f t="shared" si="107"/>
        <v>0</v>
      </c>
      <c r="AT437" s="3"/>
      <c r="AU437" s="3"/>
      <c r="AV437" s="44">
        <f t="shared" si="113"/>
        <v>4.5908251466238807</v>
      </c>
    </row>
    <row r="438" spans="1:48" x14ac:dyDescent="0.4">
      <c r="A438" s="40">
        <v>1686</v>
      </c>
      <c r="B438" s="47">
        <v>0.24016999999999999</v>
      </c>
      <c r="C438" s="41">
        <f t="shared" si="108"/>
        <v>0</v>
      </c>
      <c r="D438" s="52">
        <v>0.2555</v>
      </c>
      <c r="E438" s="41">
        <f t="shared" si="118"/>
        <v>0</v>
      </c>
      <c r="F438" s="38">
        <v>0.46399193548387097</v>
      </c>
      <c r="G438" s="41">
        <f t="shared" si="114"/>
        <v>0</v>
      </c>
      <c r="H438" s="56">
        <v>8.4244657608695643</v>
      </c>
      <c r="I438" s="41">
        <f t="shared" si="111"/>
        <v>-2.7626811594203105</v>
      </c>
      <c r="J438" s="5">
        <v>0.25700000000000001</v>
      </c>
      <c r="K438" s="41">
        <f t="shared" si="125"/>
        <v>0</v>
      </c>
      <c r="L438" s="5">
        <v>5.7000000000000002E-2</v>
      </c>
      <c r="M438" s="41">
        <f t="shared" si="124"/>
        <v>0</v>
      </c>
      <c r="N438" s="46">
        <v>8.0185185185185193E-2</v>
      </c>
      <c r="O438" s="41">
        <f t="shared" si="119"/>
        <v>0</v>
      </c>
      <c r="P438" s="49">
        <f t="shared" si="120"/>
        <v>0.13139506172839507</v>
      </c>
      <c r="Q438" s="49">
        <f t="shared" si="122"/>
        <v>0</v>
      </c>
      <c r="R438" s="5">
        <v>4.5</v>
      </c>
      <c r="S438" s="41">
        <f t="shared" si="117"/>
        <v>0</v>
      </c>
      <c r="T438" s="48"/>
      <c r="U438" s="48"/>
      <c r="V438" s="40">
        <v>9.61</v>
      </c>
      <c r="W438" s="41">
        <f t="shared" si="112"/>
        <v>0</v>
      </c>
      <c r="X438" s="49">
        <f t="shared" si="126"/>
        <v>9.61</v>
      </c>
      <c r="Y438" s="49">
        <f t="shared" ref="Y438:Y501" si="127">AVERAGE(U438,W438)</f>
        <v>0</v>
      </c>
      <c r="Z438" s="40"/>
      <c r="AA438" s="40"/>
      <c r="AB438" s="54">
        <v>20.74</v>
      </c>
      <c r="AC438" s="40"/>
      <c r="AD438" s="40"/>
      <c r="AE438" s="40"/>
      <c r="AF438" s="40"/>
      <c r="AG438" s="40"/>
      <c r="AH438" s="57">
        <v>2.1301000000000001</v>
      </c>
      <c r="AI438" s="41">
        <f t="shared" si="116"/>
        <v>0</v>
      </c>
      <c r="AJ438" s="40">
        <v>5.951E-2</v>
      </c>
      <c r="AK438" s="41">
        <f t="shared" si="109"/>
        <v>-5.0119712689545075</v>
      </c>
      <c r="AL438" s="42"/>
      <c r="AM438" s="42"/>
      <c r="AN438" s="49">
        <f t="shared" si="121"/>
        <v>1.094805</v>
      </c>
      <c r="AO438" s="49">
        <f t="shared" si="123"/>
        <v>-2.5059856344772538</v>
      </c>
      <c r="AP438" s="40"/>
      <c r="AQ438" s="40"/>
      <c r="AR438" s="58">
        <v>0.20700000000000002</v>
      </c>
      <c r="AS438" s="41">
        <f t="shared" si="107"/>
        <v>0</v>
      </c>
      <c r="AT438" s="3"/>
      <c r="AU438" s="3"/>
      <c r="AV438" s="44">
        <f t="shared" si="113"/>
        <v>4.5667327758081822</v>
      </c>
    </row>
    <row r="439" spans="1:48" x14ac:dyDescent="0.4">
      <c r="A439" s="40">
        <v>1687</v>
      </c>
      <c r="B439" s="47">
        <v>0.24016999999999999</v>
      </c>
      <c r="C439" s="41">
        <f t="shared" si="108"/>
        <v>0</v>
      </c>
      <c r="D439" s="52">
        <v>0.2555</v>
      </c>
      <c r="E439" s="41">
        <f t="shared" si="118"/>
        <v>0</v>
      </c>
      <c r="F439" s="38">
        <v>0.46399193548387097</v>
      </c>
      <c r="G439" s="41">
        <f t="shared" si="114"/>
        <v>0</v>
      </c>
      <c r="H439" s="56">
        <v>8.4244657608695643</v>
      </c>
      <c r="I439" s="41">
        <f t="shared" si="111"/>
        <v>0</v>
      </c>
      <c r="J439" s="5">
        <v>0.25600000000000001</v>
      </c>
      <c r="K439" s="41">
        <f t="shared" si="125"/>
        <v>-0.38910505836575737</v>
      </c>
      <c r="L439" s="5">
        <v>5.7000000000000002E-2</v>
      </c>
      <c r="M439" s="41">
        <f t="shared" si="124"/>
        <v>0</v>
      </c>
      <c r="N439" s="46">
        <v>8.0185185185185193E-2</v>
      </c>
      <c r="O439" s="41">
        <f t="shared" si="119"/>
        <v>0</v>
      </c>
      <c r="P439" s="49">
        <f t="shared" si="120"/>
        <v>0.13106172839506172</v>
      </c>
      <c r="Q439" s="49">
        <f t="shared" si="122"/>
        <v>-0.12970168612191912</v>
      </c>
      <c r="R439" s="5">
        <v>4.5</v>
      </c>
      <c r="S439" s="41">
        <f t="shared" si="117"/>
        <v>0</v>
      </c>
      <c r="T439" s="48"/>
      <c r="U439" s="48"/>
      <c r="V439" s="40">
        <v>9.61</v>
      </c>
      <c r="W439" s="41">
        <f t="shared" si="112"/>
        <v>0</v>
      </c>
      <c r="X439" s="49">
        <f t="shared" si="126"/>
        <v>9.61</v>
      </c>
      <c r="Y439" s="49">
        <f t="shared" si="127"/>
        <v>0</v>
      </c>
      <c r="Z439" s="40"/>
      <c r="AA439" s="40"/>
      <c r="AB439" s="54">
        <v>20.74</v>
      </c>
      <c r="AC439" s="40"/>
      <c r="AD439" s="40"/>
      <c r="AE439" s="40"/>
      <c r="AF439" s="40"/>
      <c r="AG439" s="40"/>
      <c r="AH439" s="57">
        <v>2.0232999999999999</v>
      </c>
      <c r="AI439" s="41">
        <f t="shared" si="116"/>
        <v>-5.0138491150650282</v>
      </c>
      <c r="AJ439" s="40">
        <v>4.9970000000000001E-2</v>
      </c>
      <c r="AK439" s="41">
        <f t="shared" si="109"/>
        <v>-16.030919173248193</v>
      </c>
      <c r="AL439" s="42"/>
      <c r="AM439" s="42"/>
      <c r="AN439" s="49">
        <f t="shared" si="121"/>
        <v>1.036635</v>
      </c>
      <c r="AO439" s="49">
        <f t="shared" si="123"/>
        <v>-10.522384144156611</v>
      </c>
      <c r="AP439" s="40"/>
      <c r="AQ439" s="40"/>
      <c r="AR439" s="58">
        <v>0.20700000000000002</v>
      </c>
      <c r="AS439" s="41">
        <f t="shared" si="107"/>
        <v>0</v>
      </c>
      <c r="AT439" s="3"/>
      <c r="AU439" s="3"/>
      <c r="AV439" s="44">
        <f t="shared" si="113"/>
        <v>4.5608824424748491</v>
      </c>
    </row>
    <row r="440" spans="1:48" x14ac:dyDescent="0.4">
      <c r="A440" s="40">
        <v>1688</v>
      </c>
      <c r="B440" s="47">
        <v>0.24016999999999999</v>
      </c>
      <c r="C440" s="41">
        <f t="shared" si="108"/>
        <v>0</v>
      </c>
      <c r="D440" s="52">
        <v>0.2555</v>
      </c>
      <c r="E440" s="41">
        <f t="shared" si="118"/>
        <v>0</v>
      </c>
      <c r="F440" s="38">
        <v>0.46399193548387097</v>
      </c>
      <c r="G440" s="41">
        <f t="shared" si="114"/>
        <v>0</v>
      </c>
      <c r="H440" s="56">
        <v>8.4244657608695643</v>
      </c>
      <c r="I440" s="41">
        <f t="shared" si="111"/>
        <v>0</v>
      </c>
      <c r="J440" s="5">
        <v>0.255</v>
      </c>
      <c r="K440" s="41">
        <f t="shared" si="125"/>
        <v>-0.390625</v>
      </c>
      <c r="L440" s="5">
        <v>5.7000000000000002E-2</v>
      </c>
      <c r="M440" s="41">
        <f t="shared" si="124"/>
        <v>0</v>
      </c>
      <c r="N440" s="46">
        <v>8.0185185185185193E-2</v>
      </c>
      <c r="O440" s="41">
        <f t="shared" si="119"/>
        <v>0</v>
      </c>
      <c r="P440" s="49">
        <f t="shared" si="120"/>
        <v>0.1307283950617284</v>
      </c>
      <c r="Q440" s="49">
        <f t="shared" si="122"/>
        <v>-0.13020833333333334</v>
      </c>
      <c r="R440" s="5">
        <v>4.5</v>
      </c>
      <c r="S440" s="41">
        <f t="shared" si="117"/>
        <v>0</v>
      </c>
      <c r="T440" s="48"/>
      <c r="U440" s="48"/>
      <c r="V440" s="40">
        <v>9.61</v>
      </c>
      <c r="W440" s="41">
        <f t="shared" si="112"/>
        <v>0</v>
      </c>
      <c r="X440" s="49">
        <f t="shared" si="126"/>
        <v>9.61</v>
      </c>
      <c r="Y440" s="49">
        <f t="shared" si="127"/>
        <v>0</v>
      </c>
      <c r="Z440" s="40"/>
      <c r="AA440" s="40"/>
      <c r="AB440" s="54">
        <v>20.74</v>
      </c>
      <c r="AC440" s="40"/>
      <c r="AD440" s="40"/>
      <c r="AE440" s="40"/>
      <c r="AF440" s="40"/>
      <c r="AG440" s="40"/>
      <c r="AH440" s="5">
        <v>1.6990000000000001</v>
      </c>
      <c r="AI440" s="41">
        <f t="shared" si="116"/>
        <v>-16.028270646962874</v>
      </c>
      <c r="AJ440" s="40">
        <v>4.9970000000000001E-2</v>
      </c>
      <c r="AK440" s="41">
        <f t="shared" si="109"/>
        <v>0</v>
      </c>
      <c r="AL440" s="42"/>
      <c r="AM440" s="42"/>
      <c r="AN440" s="49">
        <f t="shared" si="121"/>
        <v>0.87448500000000007</v>
      </c>
      <c r="AO440" s="49">
        <f t="shared" si="123"/>
        <v>-8.0141353234814368</v>
      </c>
      <c r="AP440" s="40"/>
      <c r="AQ440" s="40"/>
      <c r="AR440" s="58">
        <v>0.20700000000000002</v>
      </c>
      <c r="AS440" s="41">
        <f t="shared" si="107"/>
        <v>0</v>
      </c>
      <c r="AT440" s="3"/>
      <c r="AU440" s="3"/>
      <c r="AV440" s="44">
        <f t="shared" si="113"/>
        <v>4.5446341091415166</v>
      </c>
    </row>
    <row r="441" spans="1:48" x14ac:dyDescent="0.4">
      <c r="A441" s="40">
        <v>1689</v>
      </c>
      <c r="B441" s="47">
        <v>0.24016999999999999</v>
      </c>
      <c r="C441" s="41">
        <f t="shared" si="108"/>
        <v>0</v>
      </c>
      <c r="D441" s="52">
        <v>0.2555</v>
      </c>
      <c r="E441" s="41">
        <f t="shared" si="118"/>
        <v>0</v>
      </c>
      <c r="F441" s="38">
        <v>0.46399193548387097</v>
      </c>
      <c r="G441" s="41">
        <f t="shared" si="114"/>
        <v>0</v>
      </c>
      <c r="H441" s="56">
        <v>8.4244657608695643</v>
      </c>
      <c r="I441" s="41">
        <f t="shared" si="111"/>
        <v>0</v>
      </c>
      <c r="J441" s="5">
        <v>0.254</v>
      </c>
      <c r="K441" s="41">
        <f t="shared" si="125"/>
        <v>-0.39215686274509665</v>
      </c>
      <c r="L441" s="5">
        <v>5.7000000000000002E-2</v>
      </c>
      <c r="M441" s="41">
        <f t="shared" si="124"/>
        <v>0</v>
      </c>
      <c r="N441" s="46">
        <v>8.0185185185185193E-2</v>
      </c>
      <c r="O441" s="41">
        <f t="shared" si="119"/>
        <v>0</v>
      </c>
      <c r="P441" s="49">
        <f t="shared" si="120"/>
        <v>0.13039506172839507</v>
      </c>
      <c r="Q441" s="49">
        <f t="shared" si="122"/>
        <v>-0.13071895424836555</v>
      </c>
      <c r="R441" s="5">
        <v>4.5</v>
      </c>
      <c r="S441" s="41">
        <f t="shared" si="117"/>
        <v>0</v>
      </c>
      <c r="T441" s="48"/>
      <c r="U441" s="48"/>
      <c r="V441" s="40">
        <v>9.61</v>
      </c>
      <c r="W441" s="41">
        <f t="shared" si="112"/>
        <v>0</v>
      </c>
      <c r="X441" s="49">
        <f t="shared" si="126"/>
        <v>9.61</v>
      </c>
      <c r="Y441" s="49">
        <f t="shared" si="127"/>
        <v>0</v>
      </c>
      <c r="Z441" s="40"/>
      <c r="AA441" s="40"/>
      <c r="AB441" s="54">
        <v>20.74</v>
      </c>
      <c r="AC441" s="40"/>
      <c r="AD441" s="40"/>
      <c r="AE441" s="40"/>
      <c r="AF441" s="40"/>
      <c r="AG441" s="40"/>
      <c r="AH441" s="5">
        <v>1.6990000000000001</v>
      </c>
      <c r="AI441" s="41">
        <f t="shared" si="116"/>
        <v>0</v>
      </c>
      <c r="AJ441" s="40">
        <v>4.9970000000000001E-2</v>
      </c>
      <c r="AK441" s="41">
        <f t="shared" si="109"/>
        <v>0</v>
      </c>
      <c r="AL441" s="42"/>
      <c r="AM441" s="42"/>
      <c r="AN441" s="49">
        <f t="shared" si="121"/>
        <v>0.87448500000000007</v>
      </c>
      <c r="AO441" s="49">
        <f t="shared" si="123"/>
        <v>0</v>
      </c>
      <c r="AP441" s="40"/>
      <c r="AQ441" s="40"/>
      <c r="AR441" s="58">
        <v>0.20700000000000002</v>
      </c>
      <c r="AS441" s="41">
        <f t="shared" ref="AS441:AS504" si="128">100*(AR441/AR440-1)</f>
        <v>0</v>
      </c>
      <c r="AT441" s="3"/>
      <c r="AU441" s="3"/>
      <c r="AV441" s="44">
        <f t="shared" si="113"/>
        <v>4.544600775808183</v>
      </c>
    </row>
    <row r="442" spans="1:48" x14ac:dyDescent="0.4">
      <c r="A442" s="40">
        <v>1690</v>
      </c>
      <c r="B442" s="47">
        <v>0.24016999999999999</v>
      </c>
      <c r="C442" s="41">
        <f t="shared" si="108"/>
        <v>0</v>
      </c>
      <c r="D442" s="52">
        <v>0.2555</v>
      </c>
      <c r="E442" s="41">
        <f t="shared" si="118"/>
        <v>0</v>
      </c>
      <c r="F442" s="38">
        <v>0.46399193548387097</v>
      </c>
      <c r="G442" s="41">
        <f t="shared" si="114"/>
        <v>0</v>
      </c>
      <c r="H442" s="56">
        <v>7.9562096708655021</v>
      </c>
      <c r="I442" s="41">
        <f t="shared" si="111"/>
        <v>-5.5582882439744079</v>
      </c>
      <c r="J442" s="5">
        <v>0.254</v>
      </c>
      <c r="K442" s="41">
        <f t="shared" si="125"/>
        <v>0</v>
      </c>
      <c r="L442" s="5">
        <v>5.7000000000000002E-2</v>
      </c>
      <c r="M442" s="41">
        <f t="shared" si="124"/>
        <v>0</v>
      </c>
      <c r="N442" s="46">
        <v>8.0185185185185193E-2</v>
      </c>
      <c r="O442" s="41">
        <f t="shared" si="119"/>
        <v>0</v>
      </c>
      <c r="P442" s="49">
        <f t="shared" si="120"/>
        <v>0.13039506172839507</v>
      </c>
      <c r="Q442" s="49">
        <f t="shared" si="122"/>
        <v>0</v>
      </c>
      <c r="R442" s="5">
        <v>4.5</v>
      </c>
      <c r="S442" s="41">
        <f t="shared" si="117"/>
        <v>0</v>
      </c>
      <c r="T442" s="48"/>
      <c r="U442" s="48"/>
      <c r="V442" s="40">
        <v>9.61</v>
      </c>
      <c r="W442" s="41">
        <f t="shared" si="112"/>
        <v>0</v>
      </c>
      <c r="X442" s="49">
        <f t="shared" si="126"/>
        <v>9.61</v>
      </c>
      <c r="Y442" s="49">
        <f t="shared" si="127"/>
        <v>0</v>
      </c>
      <c r="Z442" s="40"/>
      <c r="AA442" s="40"/>
      <c r="AB442" s="54">
        <v>20.74</v>
      </c>
      <c r="AC442" s="40"/>
      <c r="AD442" s="40"/>
      <c r="AE442" s="40"/>
      <c r="AF442" s="40"/>
      <c r="AG442" s="40"/>
      <c r="AH442" s="5">
        <v>1.6990000000000001</v>
      </c>
      <c r="AI442" s="41">
        <f t="shared" si="116"/>
        <v>0</v>
      </c>
      <c r="AJ442" s="40">
        <v>4.9970000000000001E-2</v>
      </c>
      <c r="AK442" s="41">
        <f t="shared" si="109"/>
        <v>0</v>
      </c>
      <c r="AL442" s="42"/>
      <c r="AM442" s="42"/>
      <c r="AN442" s="49">
        <f t="shared" si="121"/>
        <v>0.87448500000000007</v>
      </c>
      <c r="AO442" s="49">
        <f t="shared" si="123"/>
        <v>0</v>
      </c>
      <c r="AP442" s="40"/>
      <c r="AQ442" s="40"/>
      <c r="AR442" s="58">
        <v>0.13</v>
      </c>
      <c r="AS442" s="41">
        <f t="shared" si="128"/>
        <v>-37.19806763285024</v>
      </c>
      <c r="AT442" s="3"/>
      <c r="AU442" s="3"/>
      <c r="AV442" s="44">
        <f t="shared" si="113"/>
        <v>4.4900751668077774</v>
      </c>
    </row>
    <row r="443" spans="1:48" x14ac:dyDescent="0.4">
      <c r="A443" s="40">
        <v>1691</v>
      </c>
      <c r="B443" s="47">
        <v>0.24016999999999999</v>
      </c>
      <c r="C443" s="41">
        <f t="shared" si="108"/>
        <v>0</v>
      </c>
      <c r="D443" s="52">
        <v>0.23574999999999999</v>
      </c>
      <c r="E443" s="41">
        <f t="shared" si="118"/>
        <v>-7.7299412915851295</v>
      </c>
      <c r="F443" s="38">
        <v>0.46399193548387097</v>
      </c>
      <c r="G443" s="41">
        <f t="shared" si="114"/>
        <v>0</v>
      </c>
      <c r="H443" s="56">
        <v>7.9562096708655021</v>
      </c>
      <c r="I443" s="41">
        <f t="shared" si="111"/>
        <v>0</v>
      </c>
      <c r="J443" s="5">
        <v>0.253</v>
      </c>
      <c r="K443" s="41">
        <f t="shared" si="125"/>
        <v>-0.3937007874015741</v>
      </c>
      <c r="L443" s="5">
        <v>5.7000000000000002E-2</v>
      </c>
      <c r="M443" s="41">
        <f t="shared" si="124"/>
        <v>0</v>
      </c>
      <c r="N443" s="46">
        <v>8.0185185185185193E-2</v>
      </c>
      <c r="O443" s="41">
        <f t="shared" si="119"/>
        <v>0</v>
      </c>
      <c r="P443" s="49">
        <f t="shared" si="120"/>
        <v>0.13006172839506172</v>
      </c>
      <c r="Q443" s="49">
        <f t="shared" si="122"/>
        <v>-0.13123359580052471</v>
      </c>
      <c r="R443" s="5">
        <v>4.5</v>
      </c>
      <c r="S443" s="41">
        <f t="shared" si="117"/>
        <v>0</v>
      </c>
      <c r="T443" s="48"/>
      <c r="U443" s="48"/>
      <c r="V443" s="40">
        <v>9.61</v>
      </c>
      <c r="W443" s="41">
        <f t="shared" si="112"/>
        <v>0</v>
      </c>
      <c r="X443" s="49">
        <f t="shared" si="126"/>
        <v>9.61</v>
      </c>
      <c r="Y443" s="49">
        <f t="shared" si="127"/>
        <v>0</v>
      </c>
      <c r="Z443" s="40"/>
      <c r="AA443" s="40"/>
      <c r="AB443" s="54">
        <v>20.74</v>
      </c>
      <c r="AC443" s="40"/>
      <c r="AD443" s="40"/>
      <c r="AE443" s="40"/>
      <c r="AF443" s="40"/>
      <c r="AG443" s="40"/>
      <c r="AH443" s="5">
        <v>1.6990000000000001</v>
      </c>
      <c r="AI443" s="41">
        <f t="shared" si="116"/>
        <v>0</v>
      </c>
      <c r="AJ443" s="40">
        <v>4.9970000000000001E-2</v>
      </c>
      <c r="AK443" s="41">
        <f t="shared" si="109"/>
        <v>0</v>
      </c>
      <c r="AL443" s="42"/>
      <c r="AM443" s="42"/>
      <c r="AN443" s="49">
        <f t="shared" si="121"/>
        <v>0.87448500000000007</v>
      </c>
      <c r="AO443" s="49">
        <f t="shared" si="123"/>
        <v>0</v>
      </c>
      <c r="AP443" s="40"/>
      <c r="AQ443" s="40"/>
      <c r="AR443" s="58">
        <v>0.13</v>
      </c>
      <c r="AS443" s="41">
        <f t="shared" si="128"/>
        <v>0</v>
      </c>
      <c r="AT443" s="3"/>
      <c r="AU443" s="3"/>
      <c r="AV443" s="44">
        <f t="shared" si="113"/>
        <v>4.4880668334744431</v>
      </c>
    </row>
    <row r="444" spans="1:48" x14ac:dyDescent="0.4">
      <c r="A444" s="40">
        <v>1692</v>
      </c>
      <c r="B444" s="47">
        <v>0.24016999999999999</v>
      </c>
      <c r="C444" s="41">
        <f t="shared" ref="C444:C507" si="129">100*(B444/B443-1)</f>
        <v>0</v>
      </c>
      <c r="D444" s="52">
        <v>0.23574999999999999</v>
      </c>
      <c r="E444" s="41">
        <f t="shared" si="118"/>
        <v>0</v>
      </c>
      <c r="F444" s="38">
        <v>0.46399193548387097</v>
      </c>
      <c r="G444" s="41">
        <f t="shared" si="114"/>
        <v>0</v>
      </c>
      <c r="H444" s="56">
        <v>8.0246852459016402</v>
      </c>
      <c r="I444" s="41">
        <f t="shared" si="111"/>
        <v>0.86065573770492954</v>
      </c>
      <c r="J444" s="5">
        <v>0.252</v>
      </c>
      <c r="K444" s="41">
        <f t="shared" si="125"/>
        <v>-0.39525691699604515</v>
      </c>
      <c r="L444" s="5">
        <v>5.7000000000000002E-2</v>
      </c>
      <c r="M444" s="41">
        <f t="shared" si="124"/>
        <v>0</v>
      </c>
      <c r="N444" s="46">
        <v>8.0185185185185193E-2</v>
      </c>
      <c r="O444" s="41">
        <f t="shared" si="119"/>
        <v>0</v>
      </c>
      <c r="P444" s="49">
        <f t="shared" si="120"/>
        <v>0.1297283950617284</v>
      </c>
      <c r="Q444" s="49">
        <f t="shared" si="122"/>
        <v>-0.13175230566534837</v>
      </c>
      <c r="R444" s="5">
        <v>4.5</v>
      </c>
      <c r="S444" s="41">
        <f t="shared" si="117"/>
        <v>0</v>
      </c>
      <c r="T444" s="48"/>
      <c r="U444" s="48"/>
      <c r="V444" s="40">
        <v>9.61</v>
      </c>
      <c r="W444" s="41">
        <f t="shared" si="112"/>
        <v>0</v>
      </c>
      <c r="X444" s="49">
        <f t="shared" si="126"/>
        <v>9.61</v>
      </c>
      <c r="Y444" s="49">
        <f t="shared" si="127"/>
        <v>0</v>
      </c>
      <c r="Z444" s="40"/>
      <c r="AA444" s="40"/>
      <c r="AB444" s="54">
        <v>20.74</v>
      </c>
      <c r="AC444" s="40"/>
      <c r="AD444" s="40"/>
      <c r="AE444" s="40"/>
      <c r="AF444" s="40"/>
      <c r="AG444" s="40"/>
      <c r="AH444" s="5">
        <v>1.6990000000000001</v>
      </c>
      <c r="AI444" s="41">
        <f t="shared" si="116"/>
        <v>0</v>
      </c>
      <c r="AJ444" s="40">
        <v>4.9970000000000001E-2</v>
      </c>
      <c r="AK444" s="41">
        <f t="shared" si="109"/>
        <v>0</v>
      </c>
      <c r="AL444" s="42"/>
      <c r="AM444" s="42"/>
      <c r="AN444" s="49">
        <f t="shared" si="121"/>
        <v>0.87448500000000007</v>
      </c>
      <c r="AO444" s="49">
        <f t="shared" si="123"/>
        <v>0</v>
      </c>
      <c r="AP444" s="40"/>
      <c r="AQ444" s="40"/>
      <c r="AR444" s="58">
        <v>0.13</v>
      </c>
      <c r="AS444" s="41">
        <f t="shared" si="128"/>
        <v>0</v>
      </c>
      <c r="AT444" s="3"/>
      <c r="AU444" s="3"/>
      <c r="AV444" s="44">
        <f t="shared" si="113"/>
        <v>4.494881057644724</v>
      </c>
    </row>
    <row r="445" spans="1:48" x14ac:dyDescent="0.4">
      <c r="A445" s="40">
        <v>1693</v>
      </c>
      <c r="B445" s="47">
        <v>0.24016999999999999</v>
      </c>
      <c r="C445" s="41">
        <f t="shared" si="129"/>
        <v>0</v>
      </c>
      <c r="D445" s="52">
        <v>0.23574999999999999</v>
      </c>
      <c r="E445" s="41">
        <f t="shared" si="118"/>
        <v>0</v>
      </c>
      <c r="F445" s="38">
        <v>0.46399193548387097</v>
      </c>
      <c r="G445" s="41">
        <f t="shared" si="114"/>
        <v>0</v>
      </c>
      <c r="H445" s="56">
        <v>8.2269882352941188</v>
      </c>
      <c r="I445" s="41">
        <f t="shared" si="111"/>
        <v>2.5210084033613578</v>
      </c>
      <c r="J445" s="5">
        <v>0.251</v>
      </c>
      <c r="K445" s="41">
        <f t="shared" si="125"/>
        <v>-0.39682539682539542</v>
      </c>
      <c r="L445" s="5">
        <v>5.7000000000000002E-2</v>
      </c>
      <c r="M445" s="41">
        <f t="shared" si="124"/>
        <v>0</v>
      </c>
      <c r="N445" s="46">
        <v>8.0185185185185193E-2</v>
      </c>
      <c r="O445" s="41">
        <f t="shared" si="119"/>
        <v>0</v>
      </c>
      <c r="P445" s="49">
        <f t="shared" si="120"/>
        <v>0.12939506172839507</v>
      </c>
      <c r="Q445" s="49">
        <f t="shared" si="122"/>
        <v>-0.1322751322751318</v>
      </c>
      <c r="R445" s="5">
        <v>4.5</v>
      </c>
      <c r="S445" s="41">
        <f t="shared" si="117"/>
        <v>0</v>
      </c>
      <c r="T445" s="48"/>
      <c r="U445" s="48"/>
      <c r="V445" s="40">
        <v>9.61</v>
      </c>
      <c r="W445" s="41">
        <f t="shared" si="112"/>
        <v>0</v>
      </c>
      <c r="X445" s="49">
        <f t="shared" si="126"/>
        <v>9.61</v>
      </c>
      <c r="Y445" s="49">
        <f t="shared" si="127"/>
        <v>0</v>
      </c>
      <c r="Z445" s="40"/>
      <c r="AA445" s="40"/>
      <c r="AB445" s="54">
        <v>20.74</v>
      </c>
      <c r="AC445" s="40"/>
      <c r="AD445" s="40"/>
      <c r="AE445" s="40"/>
      <c r="AF445" s="40"/>
      <c r="AG445" s="40"/>
      <c r="AH445" s="5">
        <v>1.6990000000000001</v>
      </c>
      <c r="AI445" s="41">
        <f t="shared" si="116"/>
        <v>0</v>
      </c>
      <c r="AJ445" s="40">
        <v>4.9970000000000001E-2</v>
      </c>
      <c r="AK445" s="41">
        <f t="shared" si="109"/>
        <v>0</v>
      </c>
      <c r="AL445" s="42"/>
      <c r="AM445" s="42"/>
      <c r="AN445" s="49">
        <f t="shared" si="121"/>
        <v>0.87448500000000007</v>
      </c>
      <c r="AO445" s="49">
        <f t="shared" si="123"/>
        <v>0</v>
      </c>
      <c r="AP445" s="40"/>
      <c r="AQ445" s="40"/>
      <c r="AR445" s="58">
        <v>0.13</v>
      </c>
      <c r="AS445" s="41">
        <f t="shared" si="128"/>
        <v>0</v>
      </c>
      <c r="AT445" s="3"/>
      <c r="AU445" s="3"/>
      <c r="AV445" s="44">
        <f t="shared" si="113"/>
        <v>4.5150780232506387</v>
      </c>
    </row>
    <row r="446" spans="1:48" x14ac:dyDescent="0.4">
      <c r="A446" s="40">
        <v>1694</v>
      </c>
      <c r="B446" s="47">
        <v>0.21015</v>
      </c>
      <c r="C446" s="41">
        <f t="shared" si="129"/>
        <v>-12.499479535329138</v>
      </c>
      <c r="D446" s="52">
        <v>0.23574999999999999</v>
      </c>
      <c r="E446" s="41">
        <f t="shared" si="118"/>
        <v>0</v>
      </c>
      <c r="F446" s="38">
        <v>0.46399193548387097</v>
      </c>
      <c r="G446" s="41">
        <f t="shared" si="114"/>
        <v>0</v>
      </c>
      <c r="H446" s="56">
        <v>8.4244657608695643</v>
      </c>
      <c r="I446" s="41">
        <f t="shared" si="111"/>
        <v>2.4003623188405543</v>
      </c>
      <c r="J446" s="5">
        <v>0.251</v>
      </c>
      <c r="K446" s="41">
        <f t="shared" si="125"/>
        <v>0</v>
      </c>
      <c r="L446" s="5">
        <v>5.7000000000000002E-2</v>
      </c>
      <c r="M446" s="41">
        <f t="shared" si="124"/>
        <v>0</v>
      </c>
      <c r="N446" s="46">
        <v>8.0185185185185193E-2</v>
      </c>
      <c r="O446" s="41">
        <f t="shared" si="119"/>
        <v>0</v>
      </c>
      <c r="P446" s="49">
        <f t="shared" si="120"/>
        <v>0.12939506172839507</v>
      </c>
      <c r="Q446" s="49">
        <f t="shared" si="122"/>
        <v>0</v>
      </c>
      <c r="R446" s="5">
        <v>4.5</v>
      </c>
      <c r="S446" s="41">
        <f t="shared" si="117"/>
        <v>0</v>
      </c>
      <c r="T446" s="48"/>
      <c r="U446" s="48"/>
      <c r="V446" s="40">
        <v>9.61</v>
      </c>
      <c r="W446" s="41">
        <f t="shared" si="112"/>
        <v>0</v>
      </c>
      <c r="X446" s="49">
        <f t="shared" si="126"/>
        <v>9.61</v>
      </c>
      <c r="Y446" s="49">
        <f t="shared" si="127"/>
        <v>0</v>
      </c>
      <c r="Z446" s="40"/>
      <c r="AA446" s="40"/>
      <c r="AB446" s="54">
        <v>20.74</v>
      </c>
      <c r="AC446" s="40"/>
      <c r="AD446" s="40"/>
      <c r="AE446" s="40"/>
      <c r="AF446" s="40"/>
      <c r="AG446" s="40"/>
      <c r="AH446" s="5">
        <v>1.6990000000000001</v>
      </c>
      <c r="AI446" s="41">
        <f t="shared" si="116"/>
        <v>0</v>
      </c>
      <c r="AJ446" s="40">
        <v>4.9970000000000001E-2</v>
      </c>
      <c r="AK446" s="41">
        <f t="shared" ref="AK446:AK509" si="130">100*(AJ446/AJ445-1)</f>
        <v>0</v>
      </c>
      <c r="AL446" s="42"/>
      <c r="AM446" s="42"/>
      <c r="AN446" s="49">
        <f t="shared" si="121"/>
        <v>0.87448500000000007</v>
      </c>
      <c r="AO446" s="49">
        <f t="shared" si="123"/>
        <v>0</v>
      </c>
      <c r="AP446" s="40"/>
      <c r="AQ446" s="40"/>
      <c r="AR446" s="58">
        <v>0.13</v>
      </c>
      <c r="AS446" s="41">
        <f t="shared" si="128"/>
        <v>0</v>
      </c>
      <c r="AT446" s="3"/>
      <c r="AU446" s="3"/>
      <c r="AV446" s="44">
        <f t="shared" si="113"/>
        <v>4.5318237758081832</v>
      </c>
    </row>
    <row r="447" spans="1:48" x14ac:dyDescent="0.4">
      <c r="A447" s="40">
        <v>1695</v>
      </c>
      <c r="B447" s="47">
        <v>0.21015</v>
      </c>
      <c r="C447" s="41">
        <f t="shared" si="129"/>
        <v>0</v>
      </c>
      <c r="D447" s="52">
        <v>0.23574999999999999</v>
      </c>
      <c r="E447" s="41">
        <f t="shared" si="118"/>
        <v>0</v>
      </c>
      <c r="F447" s="38">
        <v>0.46399193548387097</v>
      </c>
      <c r="G447" s="41">
        <f t="shared" si="114"/>
        <v>0</v>
      </c>
      <c r="H447" s="56">
        <v>8.4244657608695643</v>
      </c>
      <c r="I447" s="41">
        <f t="shared" si="111"/>
        <v>0</v>
      </c>
      <c r="J447" s="5">
        <v>0.25</v>
      </c>
      <c r="K447" s="41">
        <f t="shared" si="125"/>
        <v>-0.39840637450199168</v>
      </c>
      <c r="L447" s="5">
        <v>5.7000000000000002E-2</v>
      </c>
      <c r="M447" s="41">
        <f t="shared" si="124"/>
        <v>0</v>
      </c>
      <c r="N447" s="46">
        <v>8.0185185185185193E-2</v>
      </c>
      <c r="O447" s="41">
        <f t="shared" si="119"/>
        <v>0</v>
      </c>
      <c r="P447" s="49">
        <f t="shared" si="120"/>
        <v>0.12906172839506172</v>
      </c>
      <c r="Q447" s="49">
        <f t="shared" si="122"/>
        <v>-0.13280212483399723</v>
      </c>
      <c r="R447" s="5">
        <v>4.5</v>
      </c>
      <c r="S447" s="41">
        <f t="shared" si="117"/>
        <v>0</v>
      </c>
      <c r="T447" s="48"/>
      <c r="U447" s="48"/>
      <c r="V447" s="40">
        <v>9.61</v>
      </c>
      <c r="W447" s="41">
        <f t="shared" si="112"/>
        <v>0</v>
      </c>
      <c r="X447" s="49">
        <f t="shared" si="126"/>
        <v>9.61</v>
      </c>
      <c r="Y447" s="49">
        <f t="shared" si="127"/>
        <v>0</v>
      </c>
      <c r="Z447" s="40"/>
      <c r="AA447" s="40"/>
      <c r="AB447" s="54">
        <v>20.74</v>
      </c>
      <c r="AC447" s="40"/>
      <c r="AD447" s="40"/>
      <c r="AE447" s="40"/>
      <c r="AF447" s="40"/>
      <c r="AG447" s="40"/>
      <c r="AH447" s="5">
        <v>1.6990000000000001</v>
      </c>
      <c r="AI447" s="41">
        <f t="shared" ref="AI447:AI478" si="131">100*(AH447/AH446-1)</f>
        <v>0</v>
      </c>
      <c r="AJ447" s="40">
        <v>4.9970000000000001E-2</v>
      </c>
      <c r="AK447" s="41">
        <f t="shared" si="130"/>
        <v>0</v>
      </c>
      <c r="AL447" s="42"/>
      <c r="AM447" s="42"/>
      <c r="AN447" s="49">
        <f t="shared" si="121"/>
        <v>0.87448500000000007</v>
      </c>
      <c r="AO447" s="49">
        <f t="shared" si="123"/>
        <v>0</v>
      </c>
      <c r="AP447" s="40"/>
      <c r="AQ447" s="40"/>
      <c r="AR447" s="58">
        <v>0.13</v>
      </c>
      <c r="AS447" s="41">
        <f t="shared" si="128"/>
        <v>0</v>
      </c>
      <c r="AT447" s="3"/>
      <c r="AU447" s="3"/>
      <c r="AV447" s="44">
        <f t="shared" si="113"/>
        <v>4.5317904424748496</v>
      </c>
    </row>
    <row r="448" spans="1:48" x14ac:dyDescent="0.4">
      <c r="A448" s="40">
        <v>1696</v>
      </c>
      <c r="B448" s="47">
        <v>0.21015</v>
      </c>
      <c r="C448" s="41">
        <f t="shared" si="129"/>
        <v>0</v>
      </c>
      <c r="D448" s="52">
        <v>0.23574999999999999</v>
      </c>
      <c r="E448" s="41">
        <f t="shared" si="118"/>
        <v>0</v>
      </c>
      <c r="F448" s="38">
        <v>0.46399193548387097</v>
      </c>
      <c r="G448" s="41">
        <f t="shared" si="114"/>
        <v>0</v>
      </c>
      <c r="H448" s="56">
        <v>8.4244657608695643</v>
      </c>
      <c r="I448" s="41">
        <f t="shared" si="111"/>
        <v>0</v>
      </c>
      <c r="J448" s="5">
        <v>0.249</v>
      </c>
      <c r="K448" s="41">
        <f t="shared" si="125"/>
        <v>-0.40000000000000036</v>
      </c>
      <c r="L448" s="5">
        <v>5.7000000000000002E-2</v>
      </c>
      <c r="M448" s="41">
        <f t="shared" si="124"/>
        <v>0</v>
      </c>
      <c r="N448" s="46">
        <v>8.0185185185185193E-2</v>
      </c>
      <c r="O448" s="41">
        <f t="shared" si="119"/>
        <v>0</v>
      </c>
      <c r="P448" s="49">
        <f t="shared" si="120"/>
        <v>0.1287283950617284</v>
      </c>
      <c r="Q448" s="49">
        <f t="shared" si="122"/>
        <v>-0.13333333333333344</v>
      </c>
      <c r="R448" s="5">
        <v>4.5</v>
      </c>
      <c r="S448" s="41">
        <f t="shared" si="117"/>
        <v>0</v>
      </c>
      <c r="T448" s="48"/>
      <c r="U448" s="48"/>
      <c r="V448" s="40">
        <v>9.61</v>
      </c>
      <c r="W448" s="41">
        <f t="shared" si="112"/>
        <v>0</v>
      </c>
      <c r="X448" s="49">
        <f t="shared" si="126"/>
        <v>9.61</v>
      </c>
      <c r="Y448" s="49">
        <f t="shared" si="127"/>
        <v>0</v>
      </c>
      <c r="Z448" s="40"/>
      <c r="AA448" s="40"/>
      <c r="AB448" s="54">
        <v>20.74</v>
      </c>
      <c r="AC448" s="40"/>
      <c r="AD448" s="40"/>
      <c r="AE448" s="40"/>
      <c r="AF448" s="40"/>
      <c r="AG448" s="40"/>
      <c r="AH448" s="5">
        <v>1.6990000000000001</v>
      </c>
      <c r="AI448" s="41">
        <f t="shared" si="131"/>
        <v>0</v>
      </c>
      <c r="AJ448" s="40">
        <v>4.9970000000000001E-2</v>
      </c>
      <c r="AK448" s="41">
        <f t="shared" si="130"/>
        <v>0</v>
      </c>
      <c r="AL448" s="42"/>
      <c r="AM448" s="42"/>
      <c r="AN448" s="49">
        <f t="shared" si="121"/>
        <v>0.87448500000000007</v>
      </c>
      <c r="AO448" s="49">
        <f t="shared" si="123"/>
        <v>0</v>
      </c>
      <c r="AP448" s="40"/>
      <c r="AQ448" s="40"/>
      <c r="AR448" s="53">
        <v>0.13200000000000001</v>
      </c>
      <c r="AS448" s="41">
        <f t="shared" si="128"/>
        <v>1.538461538461533</v>
      </c>
      <c r="AT448" s="3"/>
      <c r="AU448" s="3"/>
      <c r="AV448" s="44">
        <f t="shared" si="113"/>
        <v>4.5319571091415156</v>
      </c>
    </row>
    <row r="449" spans="1:48" x14ac:dyDescent="0.4">
      <c r="A449" s="40">
        <v>1697</v>
      </c>
      <c r="B449" s="47">
        <v>0.21015</v>
      </c>
      <c r="C449" s="41">
        <f t="shared" si="129"/>
        <v>0</v>
      </c>
      <c r="D449" s="52">
        <v>0.23574999999999999</v>
      </c>
      <c r="E449" s="41">
        <f t="shared" si="118"/>
        <v>0</v>
      </c>
      <c r="F449" s="38">
        <v>0.46399193548387097</v>
      </c>
      <c r="G449" s="41">
        <f t="shared" si="114"/>
        <v>0</v>
      </c>
      <c r="H449" s="56">
        <v>8.4244657608695643</v>
      </c>
      <c r="I449" s="41">
        <f t="shared" si="111"/>
        <v>0</v>
      </c>
      <c r="J449" s="5">
        <v>0.248</v>
      </c>
      <c r="K449" s="41">
        <f t="shared" si="125"/>
        <v>-0.40160642570281624</v>
      </c>
      <c r="L449" s="5">
        <v>5.7000000000000002E-2</v>
      </c>
      <c r="M449" s="41">
        <f t="shared" si="124"/>
        <v>0</v>
      </c>
      <c r="N449" s="46">
        <v>8.0185185185185193E-2</v>
      </c>
      <c r="O449" s="41">
        <f t="shared" si="119"/>
        <v>0</v>
      </c>
      <c r="P449" s="49">
        <f t="shared" si="120"/>
        <v>0.12839506172839507</v>
      </c>
      <c r="Q449" s="49">
        <f t="shared" si="122"/>
        <v>-0.13386880856760541</v>
      </c>
      <c r="R449" s="5">
        <v>4.5</v>
      </c>
      <c r="S449" s="41">
        <f t="shared" si="117"/>
        <v>0</v>
      </c>
      <c r="T449" s="48"/>
      <c r="U449" s="48"/>
      <c r="V449" s="40">
        <v>9.61</v>
      </c>
      <c r="W449" s="41">
        <f t="shared" si="112"/>
        <v>0</v>
      </c>
      <c r="X449" s="49">
        <f t="shared" si="126"/>
        <v>9.61</v>
      </c>
      <c r="Y449" s="49">
        <f t="shared" si="127"/>
        <v>0</v>
      </c>
      <c r="Z449" s="40"/>
      <c r="AA449" s="40"/>
      <c r="AB449" s="54">
        <v>20.74</v>
      </c>
      <c r="AC449" s="40"/>
      <c r="AD449" s="40"/>
      <c r="AE449" s="40"/>
      <c r="AF449" s="40"/>
      <c r="AG449" s="40"/>
      <c r="AH449" s="5">
        <v>1.6990000000000001</v>
      </c>
      <c r="AI449" s="41">
        <f t="shared" si="131"/>
        <v>0</v>
      </c>
      <c r="AJ449" s="40">
        <v>4.9970000000000001E-2</v>
      </c>
      <c r="AK449" s="41">
        <f t="shared" si="130"/>
        <v>0</v>
      </c>
      <c r="AL449" s="42"/>
      <c r="AM449" s="42"/>
      <c r="AN449" s="49">
        <f t="shared" si="121"/>
        <v>0.87448500000000007</v>
      </c>
      <c r="AO449" s="49">
        <f t="shared" si="123"/>
        <v>0</v>
      </c>
      <c r="AP449" s="40"/>
      <c r="AQ449" s="40"/>
      <c r="AR449" s="53">
        <v>0.13200000000000001</v>
      </c>
      <c r="AS449" s="41">
        <f t="shared" si="128"/>
        <v>0</v>
      </c>
      <c r="AT449" s="3"/>
      <c r="AU449" s="3"/>
      <c r="AV449" s="44">
        <f t="shared" si="113"/>
        <v>4.531923775808183</v>
      </c>
    </row>
    <row r="450" spans="1:48" x14ac:dyDescent="0.4">
      <c r="A450" s="40">
        <v>1698</v>
      </c>
      <c r="B450" s="47">
        <v>0.21015</v>
      </c>
      <c r="C450" s="41">
        <f t="shared" si="129"/>
        <v>0</v>
      </c>
      <c r="D450" s="52">
        <v>0.23574999999999999</v>
      </c>
      <c r="E450" s="41">
        <f t="shared" si="118"/>
        <v>0</v>
      </c>
      <c r="F450" s="38">
        <v>0.46399193548387097</v>
      </c>
      <c r="G450" s="41">
        <f t="shared" si="114"/>
        <v>0</v>
      </c>
      <c r="H450" s="56">
        <v>8.4244657608695643</v>
      </c>
      <c r="I450" s="41">
        <f t="shared" si="111"/>
        <v>0</v>
      </c>
      <c r="J450" s="5">
        <v>0.248</v>
      </c>
      <c r="K450" s="41">
        <f t="shared" si="125"/>
        <v>0</v>
      </c>
      <c r="L450" s="5">
        <v>5.7000000000000002E-2</v>
      </c>
      <c r="M450" s="41">
        <f t="shared" si="124"/>
        <v>0</v>
      </c>
      <c r="N450" s="46">
        <v>8.0185185185185193E-2</v>
      </c>
      <c r="O450" s="41">
        <f t="shared" si="119"/>
        <v>0</v>
      </c>
      <c r="P450" s="49">
        <f t="shared" si="120"/>
        <v>0.12839506172839507</v>
      </c>
      <c r="Q450" s="49">
        <f t="shared" si="122"/>
        <v>0</v>
      </c>
      <c r="R450" s="5">
        <v>4.5</v>
      </c>
      <c r="S450" s="41">
        <f t="shared" si="117"/>
        <v>0</v>
      </c>
      <c r="T450" s="48"/>
      <c r="U450" s="48"/>
      <c r="V450" s="40">
        <v>9.61</v>
      </c>
      <c r="W450" s="41">
        <f t="shared" si="112"/>
        <v>0</v>
      </c>
      <c r="X450" s="49">
        <f t="shared" si="126"/>
        <v>9.61</v>
      </c>
      <c r="Y450" s="49">
        <f t="shared" si="127"/>
        <v>0</v>
      </c>
      <c r="Z450" s="40"/>
      <c r="AA450" s="40"/>
      <c r="AB450" s="54">
        <v>20.74</v>
      </c>
      <c r="AC450" s="40"/>
      <c r="AD450" s="40"/>
      <c r="AE450" s="40"/>
      <c r="AF450" s="40"/>
      <c r="AG450" s="40"/>
      <c r="AH450" s="5">
        <v>1.6990000000000001</v>
      </c>
      <c r="AI450" s="41">
        <f t="shared" si="131"/>
        <v>0</v>
      </c>
      <c r="AJ450" s="40">
        <v>4.9970000000000001E-2</v>
      </c>
      <c r="AK450" s="41">
        <f t="shared" si="130"/>
        <v>0</v>
      </c>
      <c r="AL450" s="42"/>
      <c r="AM450" s="42"/>
      <c r="AN450" s="49">
        <f t="shared" si="121"/>
        <v>0.87448500000000007</v>
      </c>
      <c r="AO450" s="49">
        <f t="shared" si="123"/>
        <v>0</v>
      </c>
      <c r="AP450" s="40"/>
      <c r="AQ450" s="40"/>
      <c r="AR450" s="53">
        <v>0.13200000000000001</v>
      </c>
      <c r="AS450" s="41">
        <f t="shared" si="128"/>
        <v>0</v>
      </c>
      <c r="AT450" s="3"/>
      <c r="AU450" s="3"/>
      <c r="AV450" s="44">
        <f t="shared" si="113"/>
        <v>4.531923775808183</v>
      </c>
    </row>
    <row r="451" spans="1:48" x14ac:dyDescent="0.4">
      <c r="A451" s="40">
        <v>1699</v>
      </c>
      <c r="B451" s="47">
        <v>0.21015</v>
      </c>
      <c r="C451" s="41">
        <f t="shared" si="129"/>
        <v>0</v>
      </c>
      <c r="D451" s="52">
        <v>0.2555</v>
      </c>
      <c r="E451" s="41">
        <f t="shared" si="118"/>
        <v>8.3775185577942715</v>
      </c>
      <c r="F451" s="38">
        <v>0.46399193548387097</v>
      </c>
      <c r="G451" s="41">
        <f t="shared" si="114"/>
        <v>0</v>
      </c>
      <c r="H451" s="56">
        <v>8.4244657608695643</v>
      </c>
      <c r="I451" s="41">
        <f t="shared" si="111"/>
        <v>0</v>
      </c>
      <c r="J451" s="5">
        <v>0.247</v>
      </c>
      <c r="K451" s="41">
        <f t="shared" si="125"/>
        <v>-0.40322580645161255</v>
      </c>
      <c r="L451" s="5">
        <v>5.7000000000000002E-2</v>
      </c>
      <c r="M451" s="41">
        <f t="shared" si="124"/>
        <v>0</v>
      </c>
      <c r="N451" s="46">
        <v>8.0185185185185193E-2</v>
      </c>
      <c r="O451" s="41">
        <f t="shared" si="119"/>
        <v>0</v>
      </c>
      <c r="P451" s="49">
        <f t="shared" si="120"/>
        <v>0.12806172839506172</v>
      </c>
      <c r="Q451" s="49">
        <f t="shared" si="122"/>
        <v>-0.13440860215053752</v>
      </c>
      <c r="R451" s="5">
        <v>4.5</v>
      </c>
      <c r="S451" s="41">
        <f t="shared" si="117"/>
        <v>0</v>
      </c>
      <c r="T451" s="48"/>
      <c r="U451" s="48"/>
      <c r="V451" s="40">
        <v>9.61</v>
      </c>
      <c r="W451" s="41">
        <f t="shared" si="112"/>
        <v>0</v>
      </c>
      <c r="X451" s="49">
        <f t="shared" si="126"/>
        <v>9.61</v>
      </c>
      <c r="Y451" s="49">
        <f t="shared" si="127"/>
        <v>0</v>
      </c>
      <c r="Z451" s="40"/>
      <c r="AA451" s="40"/>
      <c r="AB451" s="54">
        <v>20.74</v>
      </c>
      <c r="AC451" s="40"/>
      <c r="AD451" s="40"/>
      <c r="AE451" s="40"/>
      <c r="AF451" s="40"/>
      <c r="AG451" s="40"/>
      <c r="AH451" s="5">
        <v>1.6990000000000001</v>
      </c>
      <c r="AI451" s="41">
        <f t="shared" si="131"/>
        <v>0</v>
      </c>
      <c r="AJ451" s="40">
        <v>4.9970000000000001E-2</v>
      </c>
      <c r="AK451" s="41">
        <f t="shared" si="130"/>
        <v>0</v>
      </c>
      <c r="AL451" s="42"/>
      <c r="AM451" s="42"/>
      <c r="AN451" s="49">
        <f t="shared" si="121"/>
        <v>0.87448500000000007</v>
      </c>
      <c r="AO451" s="49">
        <f t="shared" si="123"/>
        <v>0</v>
      </c>
      <c r="AP451" s="40"/>
      <c r="AQ451" s="40"/>
      <c r="AR451" s="53">
        <v>0.13200000000000001</v>
      </c>
      <c r="AS451" s="41">
        <f t="shared" si="128"/>
        <v>0</v>
      </c>
      <c r="AT451" s="3"/>
      <c r="AU451" s="3"/>
      <c r="AV451" s="44">
        <f t="shared" si="113"/>
        <v>4.5338654424748501</v>
      </c>
    </row>
    <row r="452" spans="1:48" x14ac:dyDescent="0.4">
      <c r="A452" s="40">
        <v>1700</v>
      </c>
      <c r="B452" s="47">
        <v>0.21015</v>
      </c>
      <c r="C452" s="41">
        <f t="shared" si="129"/>
        <v>0</v>
      </c>
      <c r="D452" s="52">
        <v>0.2555</v>
      </c>
      <c r="E452" s="41">
        <f t="shared" si="118"/>
        <v>0</v>
      </c>
      <c r="F452" s="38">
        <v>0.46399193548387097</v>
      </c>
      <c r="G452" s="41">
        <f t="shared" si="114"/>
        <v>0</v>
      </c>
      <c r="H452" s="56">
        <v>7.6485281250000003</v>
      </c>
      <c r="I452" s="41">
        <f t="shared" si="111"/>
        <v>-9.2105263157894584</v>
      </c>
      <c r="J452" s="5">
        <v>0.246</v>
      </c>
      <c r="K452" s="41">
        <f t="shared" si="125"/>
        <v>-0.40485829959514552</v>
      </c>
      <c r="L452" s="5">
        <v>5.7000000000000002E-2</v>
      </c>
      <c r="M452" s="41">
        <f t="shared" si="124"/>
        <v>0</v>
      </c>
      <c r="N452" s="46">
        <v>8.0185185185185193E-2</v>
      </c>
      <c r="O452" s="41">
        <f t="shared" si="119"/>
        <v>0</v>
      </c>
      <c r="P452" s="49">
        <f t="shared" si="120"/>
        <v>0.12772839506172839</v>
      </c>
      <c r="Q452" s="49">
        <f t="shared" si="122"/>
        <v>-0.13495276653171517</v>
      </c>
      <c r="R452" s="5">
        <v>4.5</v>
      </c>
      <c r="S452" s="41">
        <f t="shared" si="117"/>
        <v>0</v>
      </c>
      <c r="T452" s="48"/>
      <c r="U452" s="48"/>
      <c r="V452" s="40">
        <v>9.61</v>
      </c>
      <c r="W452" s="41">
        <f t="shared" si="112"/>
        <v>0</v>
      </c>
      <c r="X452" s="49">
        <f t="shared" si="126"/>
        <v>9.61</v>
      </c>
      <c r="Y452" s="49">
        <f t="shared" si="127"/>
        <v>0</v>
      </c>
      <c r="Z452" s="40"/>
      <c r="AA452" s="40"/>
      <c r="AB452" s="54">
        <v>20.74</v>
      </c>
      <c r="AC452" s="40"/>
      <c r="AD452" s="40"/>
      <c r="AE452" s="40"/>
      <c r="AF452" s="40"/>
      <c r="AG452" s="40"/>
      <c r="AH452" s="5">
        <v>1.6990000000000001</v>
      </c>
      <c r="AI452" s="41">
        <f t="shared" si="131"/>
        <v>0</v>
      </c>
      <c r="AJ452" s="40">
        <v>4.9970000000000001E-2</v>
      </c>
      <c r="AK452" s="41">
        <f t="shared" si="130"/>
        <v>0</v>
      </c>
      <c r="AL452" s="42"/>
      <c r="AM452" s="42"/>
      <c r="AN452" s="49">
        <f t="shared" si="121"/>
        <v>0.87448500000000007</v>
      </c>
      <c r="AO452" s="49">
        <f t="shared" si="123"/>
        <v>0</v>
      </c>
      <c r="AP452" s="40"/>
      <c r="AQ452" s="40"/>
      <c r="AR452" s="53">
        <v>0.13200000000000001</v>
      </c>
      <c r="AS452" s="41">
        <f t="shared" si="128"/>
        <v>0</v>
      </c>
      <c r="AT452" s="5" t="s">
        <v>32</v>
      </c>
      <c r="AU452" s="3"/>
      <c r="AV452" s="44">
        <f t="shared" si="113"/>
        <v>4.45623834555456</v>
      </c>
    </row>
    <row r="453" spans="1:48" x14ac:dyDescent="0.4">
      <c r="A453" s="40">
        <v>1701</v>
      </c>
      <c r="B453" s="47">
        <v>0.21015</v>
      </c>
      <c r="C453" s="41">
        <f t="shared" si="129"/>
        <v>0</v>
      </c>
      <c r="D453" s="52">
        <v>0.2555</v>
      </c>
      <c r="E453" s="41">
        <f t="shared" si="118"/>
        <v>0</v>
      </c>
      <c r="F453" s="38">
        <v>0.46399193548387097</v>
      </c>
      <c r="G453" s="41">
        <f t="shared" si="114"/>
        <v>0</v>
      </c>
      <c r="H453" s="56">
        <v>7.8846571812080537</v>
      </c>
      <c r="I453" s="41">
        <f t="shared" si="111"/>
        <v>3.0872483221476399</v>
      </c>
      <c r="J453" s="5"/>
      <c r="K453" s="5"/>
      <c r="L453" s="5">
        <v>5.7000000000000002E-2</v>
      </c>
      <c r="M453" s="41">
        <f t="shared" si="124"/>
        <v>0</v>
      </c>
      <c r="N453" s="46">
        <v>8.0185185185185193E-2</v>
      </c>
      <c r="O453" s="41">
        <f t="shared" si="119"/>
        <v>0</v>
      </c>
      <c r="P453" s="49">
        <f t="shared" si="120"/>
        <v>6.8592592592592594E-2</v>
      </c>
      <c r="Q453" s="49">
        <f t="shared" si="122"/>
        <v>0</v>
      </c>
      <c r="R453" s="5">
        <v>4.5</v>
      </c>
      <c r="S453" s="41">
        <f t="shared" si="117"/>
        <v>0</v>
      </c>
      <c r="T453" s="48"/>
      <c r="U453" s="48"/>
      <c r="V453" s="40">
        <v>9.61</v>
      </c>
      <c r="W453" s="41">
        <f t="shared" si="112"/>
        <v>0</v>
      </c>
      <c r="X453" s="49">
        <f t="shared" si="126"/>
        <v>9.61</v>
      </c>
      <c r="Y453" s="49">
        <f t="shared" si="127"/>
        <v>0</v>
      </c>
      <c r="Z453" s="40"/>
      <c r="AA453" s="40"/>
      <c r="AB453" s="54">
        <v>20.74</v>
      </c>
      <c r="AC453" s="40"/>
      <c r="AD453" s="40"/>
      <c r="AE453" s="40"/>
      <c r="AF453" s="40"/>
      <c r="AG453" s="40"/>
      <c r="AH453" s="5">
        <v>1.6990000000000001</v>
      </c>
      <c r="AI453" s="41">
        <f t="shared" si="131"/>
        <v>0</v>
      </c>
      <c r="AJ453" s="40">
        <v>4.9970000000000001E-2</v>
      </c>
      <c r="AK453" s="41">
        <f t="shared" si="130"/>
        <v>0</v>
      </c>
      <c r="AL453" s="42"/>
      <c r="AM453" s="42"/>
      <c r="AN453" s="49">
        <f t="shared" si="121"/>
        <v>0.87448500000000007</v>
      </c>
      <c r="AO453" s="49">
        <f t="shared" si="123"/>
        <v>0</v>
      </c>
      <c r="AP453" s="40"/>
      <c r="AQ453" s="40"/>
      <c r="AR453" s="53">
        <v>0.13200000000000001</v>
      </c>
      <c r="AS453" s="41">
        <f t="shared" si="128"/>
        <v>0</v>
      </c>
      <c r="AT453" s="5" t="s">
        <v>32</v>
      </c>
      <c r="AU453" s="3"/>
      <c r="AV453" s="44">
        <f t="shared" si="113"/>
        <v>4.4739376709284517</v>
      </c>
    </row>
    <row r="454" spans="1:48" x14ac:dyDescent="0.4">
      <c r="A454" s="40">
        <v>1702</v>
      </c>
      <c r="B454" s="47">
        <v>0.21015</v>
      </c>
      <c r="C454" s="41">
        <f t="shared" si="129"/>
        <v>0</v>
      </c>
      <c r="D454" s="52">
        <v>0.219</v>
      </c>
      <c r="E454" s="41">
        <f t="shared" si="118"/>
        <v>-14.28571428571429</v>
      </c>
      <c r="F454" s="38">
        <v>0.46399193548387097</v>
      </c>
      <c r="G454" s="41">
        <f t="shared" si="114"/>
        <v>0</v>
      </c>
      <c r="H454" s="56">
        <v>7.7290389473684211</v>
      </c>
      <c r="I454" s="41">
        <f t="shared" si="111"/>
        <v>-1.9736842105263164</v>
      </c>
      <c r="J454" s="5"/>
      <c r="K454" s="5"/>
      <c r="L454" s="5">
        <v>5.7000000000000002E-2</v>
      </c>
      <c r="M454" s="41">
        <f t="shared" si="124"/>
        <v>0</v>
      </c>
      <c r="N454" s="46">
        <v>8.0185185185185193E-2</v>
      </c>
      <c r="O454" s="41">
        <f t="shared" si="119"/>
        <v>0</v>
      </c>
      <c r="P454" s="49">
        <f t="shared" si="120"/>
        <v>6.8592592592592594E-2</v>
      </c>
      <c r="Q454" s="49">
        <f t="shared" si="122"/>
        <v>0</v>
      </c>
      <c r="R454" s="5">
        <v>4.5</v>
      </c>
      <c r="S454" s="41">
        <f t="shared" si="117"/>
        <v>0</v>
      </c>
      <c r="T454" s="48"/>
      <c r="U454" s="48"/>
      <c r="V454" s="40">
        <v>9.61</v>
      </c>
      <c r="W454" s="41">
        <f t="shared" si="112"/>
        <v>0</v>
      </c>
      <c r="X454" s="49">
        <f t="shared" si="126"/>
        <v>9.61</v>
      </c>
      <c r="Y454" s="49">
        <f t="shared" si="127"/>
        <v>0</v>
      </c>
      <c r="Z454" s="40"/>
      <c r="AA454" s="40"/>
      <c r="AB454" s="54">
        <v>20.74</v>
      </c>
      <c r="AC454" s="40"/>
      <c r="AD454" s="40"/>
      <c r="AE454" s="40"/>
      <c r="AF454" s="40"/>
      <c r="AG454" s="40"/>
      <c r="AH454" s="5">
        <v>1.6990000000000001</v>
      </c>
      <c r="AI454" s="41">
        <f t="shared" si="131"/>
        <v>0</v>
      </c>
      <c r="AJ454" s="40">
        <v>4.9970000000000001E-2</v>
      </c>
      <c r="AK454" s="41">
        <f t="shared" si="130"/>
        <v>0</v>
      </c>
      <c r="AL454" s="42"/>
      <c r="AM454" s="42"/>
      <c r="AN454" s="49">
        <f t="shared" si="121"/>
        <v>0.87448500000000007</v>
      </c>
      <c r="AO454" s="49">
        <f t="shared" si="123"/>
        <v>0</v>
      </c>
      <c r="AP454" s="40"/>
      <c r="AQ454" s="40"/>
      <c r="AR454" s="53">
        <v>0.13200000000000001</v>
      </c>
      <c r="AS454" s="41">
        <f t="shared" si="128"/>
        <v>0</v>
      </c>
      <c r="AT454" s="5"/>
      <c r="AU454" s="3"/>
      <c r="AV454" s="44">
        <f t="shared" si="113"/>
        <v>4.4547258475444877</v>
      </c>
    </row>
    <row r="455" spans="1:48" x14ac:dyDescent="0.4">
      <c r="A455" s="40">
        <v>1703</v>
      </c>
      <c r="B455" s="47">
        <v>0.21015</v>
      </c>
      <c r="C455" s="41">
        <f t="shared" si="129"/>
        <v>0</v>
      </c>
      <c r="D455" s="52">
        <v>0.219</v>
      </c>
      <c r="E455" s="41">
        <f t="shared" si="118"/>
        <v>0</v>
      </c>
      <c r="F455" s="38">
        <v>0.46399193548387097</v>
      </c>
      <c r="G455" s="41">
        <f t="shared" si="114"/>
        <v>0</v>
      </c>
      <c r="H455" s="56">
        <v>7.4167545454545456</v>
      </c>
      <c r="I455" s="41">
        <f t="shared" si="111"/>
        <v>-4.0404040404040442</v>
      </c>
      <c r="J455" s="5"/>
      <c r="K455" s="5"/>
      <c r="L455" s="5">
        <v>5.7000000000000002E-2</v>
      </c>
      <c r="M455" s="41">
        <f t="shared" si="124"/>
        <v>0</v>
      </c>
      <c r="N455" s="46">
        <v>8.0185185185185193E-2</v>
      </c>
      <c r="O455" s="41">
        <f t="shared" si="119"/>
        <v>0</v>
      </c>
      <c r="P455" s="49">
        <f t="shared" si="120"/>
        <v>6.8592592592592594E-2</v>
      </c>
      <c r="Q455" s="49">
        <f t="shared" si="122"/>
        <v>0</v>
      </c>
      <c r="R455" s="5">
        <v>4.5</v>
      </c>
      <c r="S455" s="41">
        <f t="shared" si="117"/>
        <v>0</v>
      </c>
      <c r="T455" s="48"/>
      <c r="U455" s="48"/>
      <c r="V455" s="40">
        <v>9.61</v>
      </c>
      <c r="W455" s="41">
        <f t="shared" si="112"/>
        <v>0</v>
      </c>
      <c r="X455" s="49">
        <f t="shared" si="126"/>
        <v>9.61</v>
      </c>
      <c r="Y455" s="49">
        <f t="shared" si="127"/>
        <v>0</v>
      </c>
      <c r="Z455" s="40"/>
      <c r="AA455" s="40"/>
      <c r="AB455" s="54">
        <v>20.74</v>
      </c>
      <c r="AC455" s="40"/>
      <c r="AD455" s="40"/>
      <c r="AE455" s="40"/>
      <c r="AF455" s="40"/>
      <c r="AG455" s="40"/>
      <c r="AH455" s="5">
        <v>1.6990000000000001</v>
      </c>
      <c r="AI455" s="41">
        <f t="shared" si="131"/>
        <v>0</v>
      </c>
      <c r="AJ455" s="40">
        <v>4.9970000000000001E-2</v>
      </c>
      <c r="AK455" s="41">
        <f t="shared" si="130"/>
        <v>0</v>
      </c>
      <c r="AL455" s="42"/>
      <c r="AM455" s="42"/>
      <c r="AN455" s="49">
        <f t="shared" si="121"/>
        <v>0.87448500000000007</v>
      </c>
      <c r="AO455" s="49">
        <f t="shared" si="123"/>
        <v>0</v>
      </c>
      <c r="AP455" s="40"/>
      <c r="AQ455" s="40"/>
      <c r="AR455" s="53">
        <v>0.13200000000000001</v>
      </c>
      <c r="AS455" s="41">
        <f t="shared" si="128"/>
        <v>0</v>
      </c>
      <c r="AT455" s="5"/>
      <c r="AU455" s="3"/>
      <c r="AV455" s="44">
        <f t="shared" si="113"/>
        <v>4.4234974073531008</v>
      </c>
    </row>
    <row r="456" spans="1:48" x14ac:dyDescent="0.4">
      <c r="A456" s="40">
        <v>1704</v>
      </c>
      <c r="B456" s="47">
        <v>0.21015</v>
      </c>
      <c r="C456" s="41">
        <f t="shared" si="129"/>
        <v>0</v>
      </c>
      <c r="D456" s="52">
        <v>0.219</v>
      </c>
      <c r="E456" s="41">
        <f t="shared" si="118"/>
        <v>0</v>
      </c>
      <c r="F456" s="38">
        <v>0.46399193548387097</v>
      </c>
      <c r="G456" s="41">
        <f t="shared" si="114"/>
        <v>0</v>
      </c>
      <c r="H456" s="56">
        <v>7.6485281250000003</v>
      </c>
      <c r="I456" s="41">
        <f t="shared" si="111"/>
        <v>3.125</v>
      </c>
      <c r="J456" s="5"/>
      <c r="K456" s="5"/>
      <c r="L456" s="5">
        <v>5.7000000000000002E-2</v>
      </c>
      <c r="M456" s="41">
        <f t="shared" si="124"/>
        <v>0</v>
      </c>
      <c r="N456" s="46">
        <v>8.0185185185185193E-2</v>
      </c>
      <c r="O456" s="41">
        <f t="shared" si="119"/>
        <v>0</v>
      </c>
      <c r="P456" s="49">
        <f t="shared" si="120"/>
        <v>6.8592592592592594E-2</v>
      </c>
      <c r="Q456" s="49">
        <f t="shared" si="122"/>
        <v>0</v>
      </c>
      <c r="R456" s="5">
        <v>4.5</v>
      </c>
      <c r="S456" s="41">
        <f t="shared" si="117"/>
        <v>0</v>
      </c>
      <c r="T456" s="48"/>
      <c r="U456" s="48"/>
      <c r="V456" s="40">
        <v>9.61</v>
      </c>
      <c r="W456" s="41">
        <f t="shared" si="112"/>
        <v>0</v>
      </c>
      <c r="X456" s="49">
        <f t="shared" si="126"/>
        <v>9.61</v>
      </c>
      <c r="Y456" s="49">
        <f t="shared" si="127"/>
        <v>0</v>
      </c>
      <c r="Z456" s="40"/>
      <c r="AA456" s="40"/>
      <c r="AB456" s="54">
        <v>20.74</v>
      </c>
      <c r="AC456" s="40"/>
      <c r="AD456" s="40"/>
      <c r="AE456" s="40"/>
      <c r="AF456" s="40"/>
      <c r="AG456" s="40"/>
      <c r="AH456" s="5">
        <v>1.6990000000000001</v>
      </c>
      <c r="AI456" s="41">
        <f t="shared" si="131"/>
        <v>0</v>
      </c>
      <c r="AJ456" s="40">
        <v>4.9970000000000001E-2</v>
      </c>
      <c r="AK456" s="41">
        <f t="shared" si="130"/>
        <v>0</v>
      </c>
      <c r="AL456" s="42"/>
      <c r="AM456" s="42"/>
      <c r="AN456" s="49">
        <f t="shared" si="121"/>
        <v>0.87448500000000007</v>
      </c>
      <c r="AO456" s="49">
        <f t="shared" si="123"/>
        <v>0</v>
      </c>
      <c r="AP456" s="40"/>
      <c r="AQ456" s="40"/>
      <c r="AR456" s="53">
        <v>0.13200000000000001</v>
      </c>
      <c r="AS456" s="41">
        <f t="shared" si="128"/>
        <v>0</v>
      </c>
      <c r="AT456" s="5"/>
      <c r="AU456" s="3"/>
      <c r="AV456" s="44">
        <f t="shared" si="113"/>
        <v>4.4466747653076464</v>
      </c>
    </row>
    <row r="457" spans="1:48" x14ac:dyDescent="0.4">
      <c r="A457" s="40">
        <v>1705</v>
      </c>
      <c r="B457" s="47">
        <v>0.21015</v>
      </c>
      <c r="C457" s="41">
        <f t="shared" si="129"/>
        <v>0</v>
      </c>
      <c r="D457" s="52">
        <v>0.219</v>
      </c>
      <c r="E457" s="41">
        <f t="shared" si="118"/>
        <v>0</v>
      </c>
      <c r="F457" s="38">
        <v>0.46399193548387097</v>
      </c>
      <c r="G457" s="41">
        <f t="shared" si="114"/>
        <v>0</v>
      </c>
      <c r="H457" s="56">
        <v>6.7518041379310345</v>
      </c>
      <c r="I457" s="41">
        <f t="shared" si="111"/>
        <v>-11.724137931034484</v>
      </c>
      <c r="J457" s="5"/>
      <c r="K457" s="5"/>
      <c r="L457" s="5">
        <v>5.7000000000000002E-2</v>
      </c>
      <c r="M457" s="41">
        <f t="shared" si="124"/>
        <v>0</v>
      </c>
      <c r="N457" s="46">
        <v>8.0185185185185193E-2</v>
      </c>
      <c r="O457" s="41">
        <f t="shared" si="119"/>
        <v>0</v>
      </c>
      <c r="P457" s="49">
        <f t="shared" si="120"/>
        <v>6.8592592592592594E-2</v>
      </c>
      <c r="Q457" s="49">
        <f t="shared" si="122"/>
        <v>0</v>
      </c>
      <c r="R457" s="5">
        <v>4.5</v>
      </c>
      <c r="S457" s="41">
        <f t="shared" si="117"/>
        <v>0</v>
      </c>
      <c r="T457" s="48"/>
      <c r="U457" s="48"/>
      <c r="V457" s="40">
        <v>9.61</v>
      </c>
      <c r="W457" s="41">
        <f t="shared" si="112"/>
        <v>0</v>
      </c>
      <c r="X457" s="49">
        <f t="shared" si="126"/>
        <v>9.61</v>
      </c>
      <c r="Y457" s="49">
        <f t="shared" si="127"/>
        <v>0</v>
      </c>
      <c r="Z457" s="40"/>
      <c r="AA457" s="40"/>
      <c r="AB457" s="54">
        <v>20.74</v>
      </c>
      <c r="AC457" s="40"/>
      <c r="AD457" s="40"/>
      <c r="AE457" s="40"/>
      <c r="AF457" s="40"/>
      <c r="AG457" s="40"/>
      <c r="AH457" s="5">
        <v>1.6990000000000001</v>
      </c>
      <c r="AI457" s="41">
        <f t="shared" si="131"/>
        <v>0</v>
      </c>
      <c r="AJ457" s="40">
        <v>4.9970000000000001E-2</v>
      </c>
      <c r="AK457" s="41">
        <f t="shared" si="130"/>
        <v>0</v>
      </c>
      <c r="AL457" s="42"/>
      <c r="AM457" s="42"/>
      <c r="AN457" s="49">
        <f t="shared" si="121"/>
        <v>0.87448500000000007</v>
      </c>
      <c r="AO457" s="49">
        <f t="shared" si="123"/>
        <v>0</v>
      </c>
      <c r="AP457" s="40"/>
      <c r="AQ457" s="40"/>
      <c r="AR457" s="53">
        <v>0.13200000000000001</v>
      </c>
      <c r="AS457" s="41">
        <f t="shared" si="128"/>
        <v>0</v>
      </c>
      <c r="AT457" s="5"/>
      <c r="AU457" s="3"/>
      <c r="AV457" s="44">
        <f t="shared" si="113"/>
        <v>4.3570023666007494</v>
      </c>
    </row>
    <row r="458" spans="1:48" x14ac:dyDescent="0.4">
      <c r="A458" s="40">
        <v>1706</v>
      </c>
      <c r="B458" s="47">
        <v>0.21015</v>
      </c>
      <c r="C458" s="41">
        <f t="shared" si="129"/>
        <v>0</v>
      </c>
      <c r="D458" s="52">
        <v>0.219</v>
      </c>
      <c r="E458" s="41">
        <f t="shared" si="118"/>
        <v>0</v>
      </c>
      <c r="F458" s="38">
        <v>0.46399193548387097</v>
      </c>
      <c r="G458" s="41">
        <f t="shared" si="114"/>
        <v>0</v>
      </c>
      <c r="H458" s="56">
        <v>7.1460700729927007</v>
      </c>
      <c r="I458" s="41">
        <f t="shared" si="111"/>
        <v>5.8394160583941535</v>
      </c>
      <c r="J458" s="5"/>
      <c r="K458" s="5"/>
      <c r="L458" s="5">
        <v>5.7000000000000002E-2</v>
      </c>
      <c r="M458" s="41">
        <f t="shared" si="124"/>
        <v>0</v>
      </c>
      <c r="N458" s="46">
        <v>8.0185185185185193E-2</v>
      </c>
      <c r="O458" s="41">
        <f t="shared" si="119"/>
        <v>0</v>
      </c>
      <c r="P458" s="49">
        <f t="shared" si="120"/>
        <v>6.8592592592592594E-2</v>
      </c>
      <c r="Q458" s="49">
        <f t="shared" si="122"/>
        <v>0</v>
      </c>
      <c r="R458" s="5">
        <v>4.5</v>
      </c>
      <c r="S458" s="41">
        <f t="shared" si="117"/>
        <v>0</v>
      </c>
      <c r="T458" s="48"/>
      <c r="U458" s="48"/>
      <c r="V458" s="40">
        <v>9.61</v>
      </c>
      <c r="W458" s="41">
        <f t="shared" si="112"/>
        <v>0</v>
      </c>
      <c r="X458" s="49">
        <f t="shared" si="126"/>
        <v>9.61</v>
      </c>
      <c r="Y458" s="49">
        <f t="shared" si="127"/>
        <v>0</v>
      </c>
      <c r="Z458" s="40"/>
      <c r="AA458" s="40"/>
      <c r="AB458" s="54">
        <v>20.74</v>
      </c>
      <c r="AC458" s="40"/>
      <c r="AD458" s="40"/>
      <c r="AE458" s="40"/>
      <c r="AF458" s="40"/>
      <c r="AG458" s="40"/>
      <c r="AH458" s="5">
        <v>1.6990000000000001</v>
      </c>
      <c r="AI458" s="41">
        <f t="shared" si="131"/>
        <v>0</v>
      </c>
      <c r="AJ458" s="40">
        <v>4.9970000000000001E-2</v>
      </c>
      <c r="AK458" s="41">
        <f t="shared" si="130"/>
        <v>0</v>
      </c>
      <c r="AL458" s="42"/>
      <c r="AM458" s="42"/>
      <c r="AN458" s="49">
        <f t="shared" si="121"/>
        <v>0.87448500000000007</v>
      </c>
      <c r="AO458" s="49">
        <f t="shared" si="123"/>
        <v>0</v>
      </c>
      <c r="AP458" s="40"/>
      <c r="AQ458" s="40"/>
      <c r="AR458" s="53">
        <v>0.13200000000000001</v>
      </c>
      <c r="AS458" s="41">
        <f t="shared" si="128"/>
        <v>0</v>
      </c>
      <c r="AT458" s="5"/>
      <c r="AU458" s="3"/>
      <c r="AV458" s="44">
        <f t="shared" si="113"/>
        <v>4.3964289601069151</v>
      </c>
    </row>
    <row r="459" spans="1:48" x14ac:dyDescent="0.4">
      <c r="A459" s="40">
        <v>1707</v>
      </c>
      <c r="B459" s="47">
        <v>0.21015</v>
      </c>
      <c r="C459" s="41">
        <f t="shared" si="129"/>
        <v>0</v>
      </c>
      <c r="D459" s="52">
        <v>0.219</v>
      </c>
      <c r="E459" s="41">
        <f t="shared" si="118"/>
        <v>0</v>
      </c>
      <c r="F459" s="38">
        <v>0.46399193548387097</v>
      </c>
      <c r="G459" s="41">
        <f t="shared" si="114"/>
        <v>0</v>
      </c>
      <c r="H459" s="56">
        <v>7.3959132151707481</v>
      </c>
      <c r="I459" s="41">
        <f t="shared" ref="I459:I522" si="132">100*(H459/H458-1)</f>
        <v>3.4962313499035558</v>
      </c>
      <c r="J459" s="5"/>
      <c r="K459" s="5"/>
      <c r="L459" s="5">
        <v>5.7000000000000002E-2</v>
      </c>
      <c r="M459" s="41">
        <f t="shared" si="124"/>
        <v>0</v>
      </c>
      <c r="N459" s="46">
        <v>8.0185185185185193E-2</v>
      </c>
      <c r="O459" s="41">
        <f t="shared" si="119"/>
        <v>0</v>
      </c>
      <c r="P459" s="49">
        <f t="shared" si="120"/>
        <v>6.8592592592592594E-2</v>
      </c>
      <c r="Q459" s="49">
        <f t="shared" si="122"/>
        <v>0</v>
      </c>
      <c r="R459" s="5">
        <v>4.5</v>
      </c>
      <c r="S459" s="41">
        <f t="shared" si="117"/>
        <v>0</v>
      </c>
      <c r="T459" s="48"/>
      <c r="U459" s="48"/>
      <c r="V459" s="40">
        <v>9.61</v>
      </c>
      <c r="W459" s="41">
        <f t="shared" ref="W459:W522" si="133">100*(V459/V458-1)</f>
        <v>0</v>
      </c>
      <c r="X459" s="49">
        <f t="shared" si="126"/>
        <v>9.61</v>
      </c>
      <c r="Y459" s="49">
        <f t="shared" si="127"/>
        <v>0</v>
      </c>
      <c r="Z459" s="40"/>
      <c r="AA459" s="40"/>
      <c r="AB459" s="54">
        <v>20.74</v>
      </c>
      <c r="AC459" s="40"/>
      <c r="AD459" s="40"/>
      <c r="AE459" s="40"/>
      <c r="AF459" s="40"/>
      <c r="AG459" s="40"/>
      <c r="AH459" s="5">
        <v>1.6990000000000001</v>
      </c>
      <c r="AI459" s="41">
        <f t="shared" si="131"/>
        <v>0</v>
      </c>
      <c r="AJ459" s="40">
        <v>3.9940000000000003E-2</v>
      </c>
      <c r="AK459" s="41">
        <f t="shared" si="130"/>
        <v>-20.072043225935555</v>
      </c>
      <c r="AL459" s="42"/>
      <c r="AM459" s="42"/>
      <c r="AN459" s="49">
        <f t="shared" si="121"/>
        <v>0.86947000000000008</v>
      </c>
      <c r="AO459" s="49">
        <f t="shared" si="123"/>
        <v>-10.036021612967778</v>
      </c>
      <c r="AP459" s="40"/>
      <c r="AQ459" s="40"/>
      <c r="AR459" s="53">
        <v>0.13200000000000001</v>
      </c>
      <c r="AS459" s="41">
        <f t="shared" si="128"/>
        <v>0</v>
      </c>
      <c r="AT459" s="5"/>
      <c r="AU459" s="3"/>
      <c r="AV459" s="44">
        <f t="shared" si="113"/>
        <v>4.4209117743247202</v>
      </c>
    </row>
    <row r="460" spans="1:48" x14ac:dyDescent="0.4">
      <c r="A460" s="40">
        <v>1708</v>
      </c>
      <c r="B460" s="47">
        <v>0.21015</v>
      </c>
      <c r="C460" s="41">
        <f t="shared" si="129"/>
        <v>0</v>
      </c>
      <c r="D460" s="52">
        <v>0.219</v>
      </c>
      <c r="E460" s="41">
        <f t="shared" si="118"/>
        <v>0</v>
      </c>
      <c r="F460" s="38">
        <v>0.46399193548387097</v>
      </c>
      <c r="G460" s="41">
        <f t="shared" si="114"/>
        <v>0</v>
      </c>
      <c r="H460" s="56">
        <v>7.4449551330798487</v>
      </c>
      <c r="I460" s="41">
        <f t="shared" si="132"/>
        <v>0.66309482659294705</v>
      </c>
      <c r="J460" s="5"/>
      <c r="K460" s="5"/>
      <c r="L460" s="5">
        <v>5.7000000000000002E-2</v>
      </c>
      <c r="M460" s="41">
        <f t="shared" si="124"/>
        <v>0</v>
      </c>
      <c r="N460" s="46">
        <v>8.0185185185185193E-2</v>
      </c>
      <c r="O460" s="41">
        <f t="shared" si="119"/>
        <v>0</v>
      </c>
      <c r="P460" s="49">
        <f t="shared" si="120"/>
        <v>6.8592592592592594E-2</v>
      </c>
      <c r="Q460" s="49">
        <f t="shared" si="122"/>
        <v>0</v>
      </c>
      <c r="R460" s="5">
        <v>4.5</v>
      </c>
      <c r="S460" s="41">
        <f t="shared" si="117"/>
        <v>0</v>
      </c>
      <c r="T460" s="48"/>
      <c r="U460" s="48"/>
      <c r="V460" s="40">
        <v>9.61</v>
      </c>
      <c r="W460" s="41">
        <f t="shared" si="133"/>
        <v>0</v>
      </c>
      <c r="X460" s="49">
        <f t="shared" si="126"/>
        <v>9.61</v>
      </c>
      <c r="Y460" s="49">
        <f t="shared" si="127"/>
        <v>0</v>
      </c>
      <c r="Z460" s="40"/>
      <c r="AA460" s="40"/>
      <c r="AB460" s="54">
        <v>20.74</v>
      </c>
      <c r="AC460" s="40"/>
      <c r="AD460" s="40"/>
      <c r="AE460" s="40"/>
      <c r="AF460" s="40"/>
      <c r="AG460" s="40"/>
      <c r="AH460" s="57">
        <v>1.359</v>
      </c>
      <c r="AI460" s="41">
        <f t="shared" si="131"/>
        <v>-20.011771630370813</v>
      </c>
      <c r="AJ460" s="40">
        <v>3.9940000000000003E-2</v>
      </c>
      <c r="AK460" s="41">
        <f t="shared" si="130"/>
        <v>0</v>
      </c>
      <c r="AL460" s="42"/>
      <c r="AM460" s="42"/>
      <c r="AN460" s="49">
        <f t="shared" si="121"/>
        <v>0.69947000000000004</v>
      </c>
      <c r="AO460" s="49">
        <f t="shared" si="123"/>
        <v>-10.005885815185406</v>
      </c>
      <c r="AP460" s="40"/>
      <c r="AQ460" s="40"/>
      <c r="AR460" s="53">
        <v>0.13200000000000001</v>
      </c>
      <c r="AS460" s="41">
        <f t="shared" si="128"/>
        <v>0</v>
      </c>
      <c r="AT460" s="5"/>
      <c r="AU460" s="3"/>
      <c r="AV460" s="44">
        <f t="shared" ref="AV460:AV523" si="134">AVERAGE(B460,D460,F460,H460,P460,R460,X460,Z460,AB460,AN460,AP460,AR460)</f>
        <v>4.4088159661156308</v>
      </c>
    </row>
    <row r="461" spans="1:48" x14ac:dyDescent="0.4">
      <c r="A461" s="40">
        <v>1709</v>
      </c>
      <c r="B461" s="47">
        <v>0.21015</v>
      </c>
      <c r="C461" s="41">
        <f t="shared" si="129"/>
        <v>0</v>
      </c>
      <c r="D461" s="52">
        <v>0.219</v>
      </c>
      <c r="E461" s="41">
        <f t="shared" si="118"/>
        <v>0</v>
      </c>
      <c r="F461" s="38">
        <v>0.46399193548387097</v>
      </c>
      <c r="G461" s="41">
        <f t="shared" ref="G461:G524" si="135">100*(F461/F460-1)</f>
        <v>0</v>
      </c>
      <c r="H461" s="56">
        <v>7.360989473684211</v>
      </c>
      <c r="I461" s="41">
        <f t="shared" si="132"/>
        <v>-1.1278195488721887</v>
      </c>
      <c r="J461" s="5"/>
      <c r="K461" s="5"/>
      <c r="L461" s="5">
        <v>5.7000000000000002E-2</v>
      </c>
      <c r="M461" s="41">
        <f t="shared" si="124"/>
        <v>0</v>
      </c>
      <c r="N461" s="46">
        <v>8.0185185185185193E-2</v>
      </c>
      <c r="O461" s="41">
        <f t="shared" si="119"/>
        <v>0</v>
      </c>
      <c r="P461" s="49">
        <f t="shared" si="120"/>
        <v>6.8592592592592594E-2</v>
      </c>
      <c r="Q461" s="49">
        <f t="shared" si="122"/>
        <v>0</v>
      </c>
      <c r="R461" s="5">
        <v>4.5</v>
      </c>
      <c r="S461" s="41">
        <f t="shared" si="117"/>
        <v>0</v>
      </c>
      <c r="T461" s="48"/>
      <c r="U461" s="48"/>
      <c r="V461" s="40">
        <v>9.61</v>
      </c>
      <c r="W461" s="41">
        <f t="shared" si="133"/>
        <v>0</v>
      </c>
      <c r="X461" s="49">
        <f t="shared" si="126"/>
        <v>9.61</v>
      </c>
      <c r="Y461" s="49">
        <f t="shared" si="127"/>
        <v>0</v>
      </c>
      <c r="Z461" s="40"/>
      <c r="AA461" s="40"/>
      <c r="AB461" s="54">
        <v>20.74</v>
      </c>
      <c r="AC461" s="40"/>
      <c r="AD461" s="40"/>
      <c r="AE461" s="40"/>
      <c r="AF461" s="40"/>
      <c r="AG461" s="40"/>
      <c r="AH461" s="57">
        <v>1.359</v>
      </c>
      <c r="AI461" s="41">
        <f t="shared" si="131"/>
        <v>0</v>
      </c>
      <c r="AJ461" s="40">
        <v>3.9940000000000003E-2</v>
      </c>
      <c r="AK461" s="41">
        <f t="shared" si="130"/>
        <v>0</v>
      </c>
      <c r="AL461" s="42"/>
      <c r="AM461" s="42"/>
      <c r="AN461" s="49">
        <f t="shared" si="121"/>
        <v>0.69947000000000004</v>
      </c>
      <c r="AO461" s="49">
        <f t="shared" si="123"/>
        <v>0</v>
      </c>
      <c r="AP461" s="40"/>
      <c r="AQ461" s="40"/>
      <c r="AR461" s="53">
        <v>0.13200000000000001</v>
      </c>
      <c r="AS461" s="41">
        <f t="shared" si="128"/>
        <v>0</v>
      </c>
      <c r="AT461" s="5"/>
      <c r="AU461" s="3"/>
      <c r="AV461" s="44">
        <f t="shared" si="134"/>
        <v>4.4004194001760668</v>
      </c>
    </row>
    <row r="462" spans="1:48" x14ac:dyDescent="0.4">
      <c r="A462" s="40">
        <v>1710</v>
      </c>
      <c r="B462" s="47">
        <v>0.21015</v>
      </c>
      <c r="C462" s="41">
        <f t="shared" si="129"/>
        <v>0</v>
      </c>
      <c r="D462" s="52">
        <v>0.219</v>
      </c>
      <c r="E462" s="41">
        <f t="shared" si="118"/>
        <v>0</v>
      </c>
      <c r="F462" s="38">
        <v>0.46399193548387097</v>
      </c>
      <c r="G462" s="41">
        <f t="shared" si="135"/>
        <v>0</v>
      </c>
      <c r="H462" s="56">
        <v>7.2931921982933767</v>
      </c>
      <c r="I462" s="41">
        <f t="shared" si="132"/>
        <v>-0.92103480969796259</v>
      </c>
      <c r="J462" s="5"/>
      <c r="K462" s="5"/>
      <c r="L462" s="5">
        <v>5.7000000000000002E-2</v>
      </c>
      <c r="M462" s="41">
        <f t="shared" si="124"/>
        <v>0</v>
      </c>
      <c r="N462" s="46">
        <v>8.0185185185185193E-2</v>
      </c>
      <c r="O462" s="41">
        <f t="shared" si="119"/>
        <v>0</v>
      </c>
      <c r="P462" s="49">
        <f t="shared" si="120"/>
        <v>6.8592592592592594E-2</v>
      </c>
      <c r="Q462" s="49">
        <f t="shared" si="122"/>
        <v>0</v>
      </c>
      <c r="R462" s="5">
        <v>4.3</v>
      </c>
      <c r="S462" s="41">
        <f t="shared" si="117"/>
        <v>-4.4444444444444509</v>
      </c>
      <c r="T462" s="48"/>
      <c r="U462" s="48"/>
      <c r="V462" s="40">
        <v>9.61</v>
      </c>
      <c r="W462" s="41">
        <f t="shared" si="133"/>
        <v>0</v>
      </c>
      <c r="X462" s="49">
        <f t="shared" si="126"/>
        <v>9.61</v>
      </c>
      <c r="Y462" s="49">
        <f t="shared" si="127"/>
        <v>0</v>
      </c>
      <c r="Z462" s="40"/>
      <c r="AA462" s="40"/>
      <c r="AB462" s="54">
        <v>20.74</v>
      </c>
      <c r="AC462" s="40"/>
      <c r="AD462" s="40"/>
      <c r="AE462" s="40"/>
      <c r="AF462" s="40"/>
      <c r="AG462" s="40"/>
      <c r="AH462" s="57">
        <v>1.359</v>
      </c>
      <c r="AI462" s="41">
        <f t="shared" si="131"/>
        <v>0</v>
      </c>
      <c r="AJ462" s="40">
        <v>3.9940000000000003E-2</v>
      </c>
      <c r="AK462" s="41">
        <f t="shared" si="130"/>
        <v>0</v>
      </c>
      <c r="AL462" s="42"/>
      <c r="AM462" s="42"/>
      <c r="AN462" s="49">
        <f t="shared" si="121"/>
        <v>0.69947000000000004</v>
      </c>
      <c r="AO462" s="49">
        <f t="shared" si="123"/>
        <v>0</v>
      </c>
      <c r="AP462" s="40"/>
      <c r="AQ462" s="40"/>
      <c r="AR462" s="53">
        <v>0.13200000000000001</v>
      </c>
      <c r="AS462" s="41">
        <f t="shared" si="128"/>
        <v>0</v>
      </c>
      <c r="AT462" s="5"/>
      <c r="AU462" s="3"/>
      <c r="AV462" s="44">
        <f t="shared" si="134"/>
        <v>4.3736396726369833</v>
      </c>
    </row>
    <row r="463" spans="1:48" x14ac:dyDescent="0.4">
      <c r="A463" s="40">
        <v>1711</v>
      </c>
      <c r="B463" s="47">
        <v>0.21015</v>
      </c>
      <c r="C463" s="41">
        <f t="shared" si="129"/>
        <v>0</v>
      </c>
      <c r="D463" s="52">
        <v>0.219</v>
      </c>
      <c r="E463" s="41">
        <f t="shared" si="118"/>
        <v>0</v>
      </c>
      <c r="F463" s="38">
        <v>0.46399193548387097</v>
      </c>
      <c r="G463" s="41">
        <f t="shared" si="135"/>
        <v>0</v>
      </c>
      <c r="H463" s="56">
        <v>7.2931921982933767</v>
      </c>
      <c r="I463" s="41">
        <f t="shared" si="132"/>
        <v>0</v>
      </c>
      <c r="J463" s="5"/>
      <c r="K463" s="5"/>
      <c r="L463" s="5">
        <v>5.7000000000000002E-2</v>
      </c>
      <c r="M463" s="41">
        <f t="shared" si="124"/>
        <v>0</v>
      </c>
      <c r="N463" s="46">
        <v>8.0185185185185193E-2</v>
      </c>
      <c r="O463" s="41">
        <f t="shared" si="119"/>
        <v>0</v>
      </c>
      <c r="P463" s="49">
        <f t="shared" si="120"/>
        <v>6.8592592592592594E-2</v>
      </c>
      <c r="Q463" s="49">
        <f t="shared" si="122"/>
        <v>0</v>
      </c>
      <c r="R463" s="5">
        <v>4.3</v>
      </c>
      <c r="S463" s="41">
        <f t="shared" si="117"/>
        <v>0</v>
      </c>
      <c r="T463" s="48"/>
      <c r="U463" s="48"/>
      <c r="V463" s="40">
        <v>9.61</v>
      </c>
      <c r="W463" s="41">
        <f t="shared" si="133"/>
        <v>0</v>
      </c>
      <c r="X463" s="49">
        <f t="shared" si="126"/>
        <v>9.61</v>
      </c>
      <c r="Y463" s="49">
        <f t="shared" si="127"/>
        <v>0</v>
      </c>
      <c r="Z463" s="40"/>
      <c r="AA463" s="40"/>
      <c r="AB463" s="54">
        <v>20.74</v>
      </c>
      <c r="AC463" s="40"/>
      <c r="AD463" s="40"/>
      <c r="AE463" s="40"/>
      <c r="AF463" s="40"/>
      <c r="AG463" s="40"/>
      <c r="AH463" s="57">
        <v>1.359</v>
      </c>
      <c r="AI463" s="41">
        <f t="shared" si="131"/>
        <v>0</v>
      </c>
      <c r="AJ463" s="40">
        <v>3.9940000000000003E-2</v>
      </c>
      <c r="AK463" s="41">
        <f t="shared" si="130"/>
        <v>0</v>
      </c>
      <c r="AL463" s="42"/>
      <c r="AM463" s="42"/>
      <c r="AN463" s="49">
        <f t="shared" si="121"/>
        <v>0.69947000000000004</v>
      </c>
      <c r="AO463" s="49">
        <f t="shared" si="123"/>
        <v>0</v>
      </c>
      <c r="AP463" s="40"/>
      <c r="AQ463" s="40"/>
      <c r="AR463" s="53">
        <v>0.13200000000000001</v>
      </c>
      <c r="AS463" s="41">
        <f t="shared" si="128"/>
        <v>0</v>
      </c>
      <c r="AT463" s="5"/>
      <c r="AU463" s="3"/>
      <c r="AV463" s="44">
        <f t="shared" si="134"/>
        <v>4.3736396726369833</v>
      </c>
    </row>
    <row r="464" spans="1:48" x14ac:dyDescent="0.4">
      <c r="A464" s="40">
        <v>1712</v>
      </c>
      <c r="B464" s="47">
        <v>0.21015</v>
      </c>
      <c r="C464" s="41">
        <f t="shared" si="129"/>
        <v>0</v>
      </c>
      <c r="D464" s="52">
        <v>0.219</v>
      </c>
      <c r="E464" s="41">
        <f t="shared" si="118"/>
        <v>0</v>
      </c>
      <c r="F464" s="38">
        <v>0.46399193548387097</v>
      </c>
      <c r="G464" s="41">
        <f t="shared" si="135"/>
        <v>0</v>
      </c>
      <c r="H464" s="56">
        <v>7.2931921982933767</v>
      </c>
      <c r="I464" s="41">
        <f t="shared" si="132"/>
        <v>0</v>
      </c>
      <c r="J464" s="5"/>
      <c r="K464" s="5"/>
      <c r="L464" s="5">
        <v>5.7000000000000002E-2</v>
      </c>
      <c r="M464" s="41">
        <f t="shared" si="124"/>
        <v>0</v>
      </c>
      <c r="N464" s="46">
        <v>8.0185185185185193E-2</v>
      </c>
      <c r="O464" s="41">
        <f t="shared" si="119"/>
        <v>0</v>
      </c>
      <c r="P464" s="49">
        <f t="shared" si="120"/>
        <v>6.8592592592592594E-2</v>
      </c>
      <c r="Q464" s="49">
        <f t="shared" si="122"/>
        <v>0</v>
      </c>
      <c r="R464" s="5">
        <v>4.3</v>
      </c>
      <c r="S464" s="41">
        <f t="shared" si="117"/>
        <v>0</v>
      </c>
      <c r="T464" s="48"/>
      <c r="U464" s="48"/>
      <c r="V464" s="40">
        <v>9.61</v>
      </c>
      <c r="W464" s="41">
        <f t="shared" si="133"/>
        <v>0</v>
      </c>
      <c r="X464" s="49">
        <f t="shared" si="126"/>
        <v>9.61</v>
      </c>
      <c r="Y464" s="49">
        <f t="shared" si="127"/>
        <v>0</v>
      </c>
      <c r="Z464" s="40"/>
      <c r="AA464" s="40"/>
      <c r="AB464" s="54">
        <v>20.74</v>
      </c>
      <c r="AC464" s="40"/>
      <c r="AD464" s="40"/>
      <c r="AE464" s="40"/>
      <c r="AF464" s="40"/>
      <c r="AG464" s="40"/>
      <c r="AH464" s="57">
        <v>1.359</v>
      </c>
      <c r="AI464" s="41">
        <f t="shared" si="131"/>
        <v>0</v>
      </c>
      <c r="AJ464" s="40">
        <v>3.9940000000000003E-2</v>
      </c>
      <c r="AK464" s="41">
        <f t="shared" si="130"/>
        <v>0</v>
      </c>
      <c r="AL464" s="42"/>
      <c r="AM464" s="42"/>
      <c r="AN464" s="49">
        <f t="shared" si="121"/>
        <v>0.69947000000000004</v>
      </c>
      <c r="AO464" s="49">
        <f t="shared" si="123"/>
        <v>0</v>
      </c>
      <c r="AP464" s="40"/>
      <c r="AQ464" s="40"/>
      <c r="AR464" s="53">
        <v>0.13200000000000001</v>
      </c>
      <c r="AS464" s="41">
        <f t="shared" si="128"/>
        <v>0</v>
      </c>
      <c r="AT464" s="5"/>
      <c r="AU464" s="3"/>
      <c r="AV464" s="44">
        <f t="shared" si="134"/>
        <v>4.3736396726369833</v>
      </c>
    </row>
    <row r="465" spans="1:48" x14ac:dyDescent="0.4">
      <c r="A465" s="40">
        <v>1713</v>
      </c>
      <c r="B465" s="47">
        <v>0.21015</v>
      </c>
      <c r="C465" s="41">
        <f t="shared" si="129"/>
        <v>0</v>
      </c>
      <c r="D465" s="52">
        <v>0.219</v>
      </c>
      <c r="E465" s="41">
        <f t="shared" si="118"/>
        <v>0</v>
      </c>
      <c r="F465" s="38">
        <v>0.46399193548387097</v>
      </c>
      <c r="G465" s="41">
        <f t="shared" si="135"/>
        <v>0</v>
      </c>
      <c r="H465" s="56">
        <v>7.2931921982933767</v>
      </c>
      <c r="I465" s="41">
        <f t="shared" si="132"/>
        <v>0</v>
      </c>
      <c r="J465" s="5"/>
      <c r="K465" s="5"/>
      <c r="L465" s="5">
        <v>5.7000000000000002E-2</v>
      </c>
      <c r="M465" s="41">
        <f t="shared" si="124"/>
        <v>0</v>
      </c>
      <c r="N465" s="46">
        <v>8.0185185185185193E-2</v>
      </c>
      <c r="O465" s="41">
        <f t="shared" si="119"/>
        <v>0</v>
      </c>
      <c r="P465" s="49">
        <f t="shared" si="120"/>
        <v>6.8592592592592594E-2</v>
      </c>
      <c r="Q465" s="49">
        <f t="shared" si="122"/>
        <v>0</v>
      </c>
      <c r="R465" s="5">
        <v>4.3</v>
      </c>
      <c r="S465" s="41">
        <f t="shared" si="117"/>
        <v>0</v>
      </c>
      <c r="T465" s="48"/>
      <c r="U465" s="48"/>
      <c r="V465" s="40">
        <v>9.61</v>
      </c>
      <c r="W465" s="41">
        <f t="shared" si="133"/>
        <v>0</v>
      </c>
      <c r="X465" s="49">
        <f t="shared" si="126"/>
        <v>9.61</v>
      </c>
      <c r="Y465" s="49">
        <f t="shared" si="127"/>
        <v>0</v>
      </c>
      <c r="Z465" s="40"/>
      <c r="AA465" s="40"/>
      <c r="AB465" s="54">
        <v>20.74</v>
      </c>
      <c r="AC465" s="40"/>
      <c r="AD465" s="40"/>
      <c r="AE465" s="40"/>
      <c r="AF465" s="40"/>
      <c r="AG465" s="40"/>
      <c r="AH465" s="57">
        <v>1.359</v>
      </c>
      <c r="AI465" s="41">
        <f t="shared" si="131"/>
        <v>0</v>
      </c>
      <c r="AJ465" s="40">
        <v>3.9940000000000003E-2</v>
      </c>
      <c r="AK465" s="41">
        <f t="shared" si="130"/>
        <v>0</v>
      </c>
      <c r="AL465" s="42"/>
      <c r="AM465" s="42"/>
      <c r="AN465" s="49">
        <f t="shared" si="121"/>
        <v>0.69947000000000004</v>
      </c>
      <c r="AO465" s="49">
        <f t="shared" si="123"/>
        <v>0</v>
      </c>
      <c r="AP465" s="40"/>
      <c r="AQ465" s="40"/>
      <c r="AR465" s="53">
        <v>0.13200000000000001</v>
      </c>
      <c r="AS465" s="41">
        <f t="shared" si="128"/>
        <v>0</v>
      </c>
      <c r="AT465" s="5"/>
      <c r="AU465" s="3"/>
      <c r="AV465" s="44">
        <f t="shared" si="134"/>
        <v>4.3736396726369833</v>
      </c>
    </row>
    <row r="466" spans="1:48" x14ac:dyDescent="0.4">
      <c r="A466" s="40">
        <v>1714</v>
      </c>
      <c r="B466" s="47">
        <v>0.21015</v>
      </c>
      <c r="C466" s="41">
        <f t="shared" si="129"/>
        <v>0</v>
      </c>
      <c r="D466" s="52">
        <v>0.219</v>
      </c>
      <c r="E466" s="41">
        <f t="shared" si="118"/>
        <v>0</v>
      </c>
      <c r="F466" s="38">
        <v>0.46399193548387097</v>
      </c>
      <c r="G466" s="41">
        <f t="shared" si="135"/>
        <v>0</v>
      </c>
      <c r="H466" s="56">
        <v>6.6149432432432436</v>
      </c>
      <c r="I466" s="41">
        <f t="shared" si="132"/>
        <v>-9.2997542997542926</v>
      </c>
      <c r="J466" s="5"/>
      <c r="K466" s="5"/>
      <c r="L466" s="5">
        <v>5.7000000000000002E-2</v>
      </c>
      <c r="M466" s="41">
        <f t="shared" si="124"/>
        <v>0</v>
      </c>
      <c r="N466" s="46">
        <v>8.0185185185185193E-2</v>
      </c>
      <c r="O466" s="41">
        <f t="shared" si="119"/>
        <v>0</v>
      </c>
      <c r="P466" s="49">
        <f t="shared" si="120"/>
        <v>6.8592592592592594E-2</v>
      </c>
      <c r="Q466" s="49">
        <f t="shared" si="122"/>
        <v>0</v>
      </c>
      <c r="R466" s="5">
        <v>4.3</v>
      </c>
      <c r="S466" s="41">
        <f t="shared" si="117"/>
        <v>0</v>
      </c>
      <c r="T466" s="48"/>
      <c r="U466" s="48"/>
      <c r="V466" s="40">
        <v>9.61</v>
      </c>
      <c r="W466" s="41">
        <f t="shared" si="133"/>
        <v>0</v>
      </c>
      <c r="X466" s="49">
        <f t="shared" si="126"/>
        <v>9.61</v>
      </c>
      <c r="Y466" s="49">
        <f t="shared" si="127"/>
        <v>0</v>
      </c>
      <c r="Z466" s="40"/>
      <c r="AA466" s="40"/>
      <c r="AB466" s="54">
        <v>20.74</v>
      </c>
      <c r="AC466" s="40"/>
      <c r="AD466" s="40"/>
      <c r="AE466" s="40"/>
      <c r="AF466" s="40"/>
      <c r="AG466" s="40"/>
      <c r="AH466" s="57">
        <v>1.359</v>
      </c>
      <c r="AI466" s="41">
        <f t="shared" si="131"/>
        <v>0</v>
      </c>
      <c r="AJ466" s="40">
        <v>3.9940000000000003E-2</v>
      </c>
      <c r="AK466" s="41">
        <f t="shared" si="130"/>
        <v>0</v>
      </c>
      <c r="AL466" s="42"/>
      <c r="AM466" s="42"/>
      <c r="AN466" s="49">
        <f t="shared" si="121"/>
        <v>0.69947000000000004</v>
      </c>
      <c r="AO466" s="49">
        <f t="shared" si="123"/>
        <v>0</v>
      </c>
      <c r="AP466" s="40"/>
      <c r="AQ466" s="40"/>
      <c r="AR466" s="53">
        <v>0.13200000000000001</v>
      </c>
      <c r="AS466" s="41">
        <f t="shared" si="128"/>
        <v>0</v>
      </c>
      <c r="AT466" s="5"/>
      <c r="AU466" s="3"/>
      <c r="AV466" s="44">
        <f t="shared" si="134"/>
        <v>4.3058147771319693</v>
      </c>
    </row>
    <row r="467" spans="1:48" x14ac:dyDescent="0.4">
      <c r="A467" s="40">
        <v>1715</v>
      </c>
      <c r="B467" s="47">
        <v>0.21015</v>
      </c>
      <c r="C467" s="41">
        <f t="shared" si="129"/>
        <v>0</v>
      </c>
      <c r="D467" s="52">
        <v>0.219</v>
      </c>
      <c r="E467" s="41">
        <f t="shared" si="118"/>
        <v>0</v>
      </c>
      <c r="F467" s="38">
        <v>0.46399193548387097</v>
      </c>
      <c r="G467" s="41">
        <f t="shared" si="135"/>
        <v>0</v>
      </c>
      <c r="H467" s="56">
        <v>8.158430000000001</v>
      </c>
      <c r="I467" s="41">
        <f t="shared" si="132"/>
        <v>23.333333333333339</v>
      </c>
      <c r="J467" s="5"/>
      <c r="K467" s="5"/>
      <c r="L467" s="5">
        <v>5.7000000000000002E-2</v>
      </c>
      <c r="M467" s="41">
        <f t="shared" si="124"/>
        <v>0</v>
      </c>
      <c r="N467" s="46">
        <v>8.0185185185185193E-2</v>
      </c>
      <c r="O467" s="41">
        <f t="shared" si="119"/>
        <v>0</v>
      </c>
      <c r="P467" s="49">
        <f t="shared" si="120"/>
        <v>6.8592592592592594E-2</v>
      </c>
      <c r="Q467" s="49">
        <f t="shared" si="122"/>
        <v>0</v>
      </c>
      <c r="R467" s="5">
        <v>4.3</v>
      </c>
      <c r="S467" s="41">
        <f t="shared" si="117"/>
        <v>0</v>
      </c>
      <c r="T467" s="48"/>
      <c r="U467" s="48"/>
      <c r="V467" s="40">
        <v>9.61</v>
      </c>
      <c r="W467" s="41">
        <f t="shared" si="133"/>
        <v>0</v>
      </c>
      <c r="X467" s="49">
        <f t="shared" si="126"/>
        <v>9.61</v>
      </c>
      <c r="Y467" s="49">
        <f t="shared" si="127"/>
        <v>0</v>
      </c>
      <c r="Z467" s="40"/>
      <c r="AA467" s="40"/>
      <c r="AB467" s="54">
        <v>20.74</v>
      </c>
      <c r="AC467" s="40"/>
      <c r="AD467" s="40"/>
      <c r="AE467" s="40"/>
      <c r="AF467" s="40"/>
      <c r="AG467" s="40"/>
      <c r="AH467" s="57">
        <v>1.359</v>
      </c>
      <c r="AI467" s="41">
        <f t="shared" si="131"/>
        <v>0</v>
      </c>
      <c r="AJ467" s="40">
        <v>3.9940000000000003E-2</v>
      </c>
      <c r="AK467" s="41">
        <f t="shared" si="130"/>
        <v>0</v>
      </c>
      <c r="AL467" s="42"/>
      <c r="AM467" s="42"/>
      <c r="AN467" s="49">
        <f t="shared" si="121"/>
        <v>0.69947000000000004</v>
      </c>
      <c r="AO467" s="49">
        <f t="shared" si="123"/>
        <v>0</v>
      </c>
      <c r="AP467" s="40"/>
      <c r="AQ467" s="40"/>
      <c r="AR467" s="53">
        <v>0.13200000000000001</v>
      </c>
      <c r="AS467" s="41">
        <f t="shared" si="128"/>
        <v>0</v>
      </c>
      <c r="AT467" s="5"/>
      <c r="AU467" s="3"/>
      <c r="AV467" s="44">
        <f t="shared" si="134"/>
        <v>4.4601634528076461</v>
      </c>
    </row>
    <row r="468" spans="1:48" x14ac:dyDescent="0.4">
      <c r="A468" s="40">
        <v>1716</v>
      </c>
      <c r="B468" s="47">
        <v>0.21015</v>
      </c>
      <c r="C468" s="41">
        <f t="shared" si="129"/>
        <v>0</v>
      </c>
      <c r="D468" s="52">
        <v>0.219</v>
      </c>
      <c r="E468" s="41">
        <f t="shared" si="118"/>
        <v>0</v>
      </c>
      <c r="F468" s="38">
        <v>0.46399193548387097</v>
      </c>
      <c r="G468" s="41">
        <f t="shared" si="135"/>
        <v>0</v>
      </c>
      <c r="H468" s="56">
        <v>5.8527867391304351</v>
      </c>
      <c r="I468" s="41">
        <f t="shared" si="132"/>
        <v>-28.260869565217394</v>
      </c>
      <c r="J468" s="5"/>
      <c r="K468" s="5"/>
      <c r="L468" s="5">
        <v>5.7000000000000002E-2</v>
      </c>
      <c r="M468" s="41">
        <f t="shared" si="124"/>
        <v>0</v>
      </c>
      <c r="N468" s="46">
        <v>8.0185185185185193E-2</v>
      </c>
      <c r="O468" s="41">
        <f t="shared" si="119"/>
        <v>0</v>
      </c>
      <c r="P468" s="49">
        <f t="shared" si="120"/>
        <v>6.8592592592592594E-2</v>
      </c>
      <c r="Q468" s="49">
        <f t="shared" si="122"/>
        <v>0</v>
      </c>
      <c r="R468" s="5">
        <v>4.3</v>
      </c>
      <c r="S468" s="41">
        <f t="shared" si="117"/>
        <v>0</v>
      </c>
      <c r="T468" s="48"/>
      <c r="U468" s="48"/>
      <c r="V468" s="40">
        <v>9.61</v>
      </c>
      <c r="W468" s="41">
        <f t="shared" si="133"/>
        <v>0</v>
      </c>
      <c r="X468" s="49">
        <f t="shared" si="126"/>
        <v>9.61</v>
      </c>
      <c r="Y468" s="49">
        <f t="shared" si="127"/>
        <v>0</v>
      </c>
      <c r="Z468" s="40"/>
      <c r="AA468" s="40"/>
      <c r="AB468" s="54">
        <v>20.74</v>
      </c>
      <c r="AC468" s="40"/>
      <c r="AD468" s="40"/>
      <c r="AE468" s="40"/>
      <c r="AF468" s="40"/>
      <c r="AG468" s="40"/>
      <c r="AH468" s="57">
        <v>1.359</v>
      </c>
      <c r="AI468" s="41">
        <f t="shared" si="131"/>
        <v>0</v>
      </c>
      <c r="AJ468" s="40">
        <v>3.9940000000000003E-2</v>
      </c>
      <c r="AK468" s="41">
        <f t="shared" si="130"/>
        <v>0</v>
      </c>
      <c r="AL468" s="42"/>
      <c r="AM468" s="42"/>
      <c r="AN468" s="49">
        <f t="shared" si="121"/>
        <v>0.69947000000000004</v>
      </c>
      <c r="AO468" s="49">
        <f t="shared" si="123"/>
        <v>0</v>
      </c>
      <c r="AP468" s="40"/>
      <c r="AQ468" s="40"/>
      <c r="AR468" s="53">
        <v>0.13200000000000001</v>
      </c>
      <c r="AS468" s="41">
        <f t="shared" si="128"/>
        <v>0</v>
      </c>
      <c r="AT468" s="5"/>
      <c r="AU468" s="3"/>
      <c r="AV468" s="44">
        <f t="shared" si="134"/>
        <v>4.2295991267206885</v>
      </c>
    </row>
    <row r="469" spans="1:48" x14ac:dyDescent="0.4">
      <c r="A469" s="40">
        <v>1717</v>
      </c>
      <c r="B469" s="47">
        <v>0.21015</v>
      </c>
      <c r="C469" s="41">
        <f t="shared" si="129"/>
        <v>0</v>
      </c>
      <c r="D469" s="52">
        <v>0.219</v>
      </c>
      <c r="E469" s="41">
        <f t="shared" si="118"/>
        <v>0</v>
      </c>
      <c r="F469" s="38">
        <v>0.46399193548387097</v>
      </c>
      <c r="G469" s="41">
        <f t="shared" si="135"/>
        <v>0</v>
      </c>
      <c r="H469" s="56">
        <v>8.2967084745762723</v>
      </c>
      <c r="I469" s="41">
        <f t="shared" si="132"/>
        <v>41.756548536209557</v>
      </c>
      <c r="J469" s="5"/>
      <c r="K469" s="5"/>
      <c r="L469" s="5">
        <v>5.7000000000000002E-2</v>
      </c>
      <c r="M469" s="41">
        <f t="shared" si="124"/>
        <v>0</v>
      </c>
      <c r="N469" s="46">
        <v>8.0185185185185193E-2</v>
      </c>
      <c r="O469" s="41">
        <f t="shared" si="119"/>
        <v>0</v>
      </c>
      <c r="P469" s="49">
        <f t="shared" si="120"/>
        <v>6.8592592592592594E-2</v>
      </c>
      <c r="Q469" s="49">
        <f t="shared" si="122"/>
        <v>0</v>
      </c>
      <c r="R469" s="5">
        <v>4.3</v>
      </c>
      <c r="S469" s="41">
        <f t="shared" si="117"/>
        <v>0</v>
      </c>
      <c r="T469" s="48"/>
      <c r="U469" s="48"/>
      <c r="V469" s="40">
        <v>9.61</v>
      </c>
      <c r="W469" s="41">
        <f t="shared" si="133"/>
        <v>0</v>
      </c>
      <c r="X469" s="49">
        <f t="shared" si="126"/>
        <v>9.61</v>
      </c>
      <c r="Y469" s="49">
        <f t="shared" si="127"/>
        <v>0</v>
      </c>
      <c r="Z469" s="40"/>
      <c r="AA469" s="40"/>
      <c r="AB469" s="54">
        <v>20.74</v>
      </c>
      <c r="AC469" s="40"/>
      <c r="AD469" s="40"/>
      <c r="AE469" s="40"/>
      <c r="AF469" s="40"/>
      <c r="AG469" s="40"/>
      <c r="AH469" s="57">
        <v>1.359</v>
      </c>
      <c r="AI469" s="41">
        <f t="shared" si="131"/>
        <v>0</v>
      </c>
      <c r="AJ469" s="40">
        <v>3.9940000000000003E-2</v>
      </c>
      <c r="AK469" s="41">
        <f t="shared" si="130"/>
        <v>0</v>
      </c>
      <c r="AL469" s="42"/>
      <c r="AM469" s="42"/>
      <c r="AN469" s="49">
        <f t="shared" si="121"/>
        <v>0.69947000000000004</v>
      </c>
      <c r="AO469" s="49">
        <f t="shared" si="123"/>
        <v>0</v>
      </c>
      <c r="AP469" s="40"/>
      <c r="AQ469" s="40"/>
      <c r="AR469" s="53">
        <v>0.13200000000000001</v>
      </c>
      <c r="AS469" s="41">
        <f t="shared" si="128"/>
        <v>0</v>
      </c>
      <c r="AT469" s="5"/>
      <c r="AU469" s="3"/>
      <c r="AV469" s="44">
        <f t="shared" si="134"/>
        <v>4.4739913002652729</v>
      </c>
    </row>
    <row r="470" spans="1:48" x14ac:dyDescent="0.4">
      <c r="A470" s="40">
        <v>1718</v>
      </c>
      <c r="B470" s="47">
        <v>0.21015</v>
      </c>
      <c r="C470" s="41">
        <f t="shared" si="129"/>
        <v>0</v>
      </c>
      <c r="D470" s="52">
        <v>0.219</v>
      </c>
      <c r="E470" s="41">
        <f t="shared" si="118"/>
        <v>0</v>
      </c>
      <c r="F470" s="38">
        <v>0.46399193548387097</v>
      </c>
      <c r="G470" s="41">
        <f t="shared" si="135"/>
        <v>0</v>
      </c>
      <c r="H470" s="56">
        <v>5.2919545945945945</v>
      </c>
      <c r="I470" s="41">
        <f t="shared" si="132"/>
        <v>-36.216216216216225</v>
      </c>
      <c r="J470" s="5"/>
      <c r="K470" s="5"/>
      <c r="L470" s="5">
        <v>5.7000000000000002E-2</v>
      </c>
      <c r="M470" s="41">
        <f t="shared" si="124"/>
        <v>0</v>
      </c>
      <c r="N470" s="46">
        <v>8.0185185185185193E-2</v>
      </c>
      <c r="O470" s="41">
        <f t="shared" si="119"/>
        <v>0</v>
      </c>
      <c r="P470" s="49">
        <f t="shared" si="120"/>
        <v>6.8592592592592594E-2</v>
      </c>
      <c r="Q470" s="49">
        <f t="shared" si="122"/>
        <v>0</v>
      </c>
      <c r="R470" s="5">
        <v>4.3</v>
      </c>
      <c r="S470" s="41">
        <f t="shared" si="117"/>
        <v>0</v>
      </c>
      <c r="T470" s="48"/>
      <c r="U470" s="48"/>
      <c r="V470" s="40">
        <v>9.61</v>
      </c>
      <c r="W470" s="41">
        <f t="shared" si="133"/>
        <v>0</v>
      </c>
      <c r="X470" s="49">
        <f t="shared" si="126"/>
        <v>9.61</v>
      </c>
      <c r="Y470" s="49">
        <f t="shared" si="127"/>
        <v>0</v>
      </c>
      <c r="Z470" s="40"/>
      <c r="AA470" s="40"/>
      <c r="AB470" s="54">
        <v>20.74</v>
      </c>
      <c r="AC470" s="40"/>
      <c r="AD470" s="40"/>
      <c r="AE470" s="40"/>
      <c r="AF470" s="40"/>
      <c r="AG470" s="40"/>
      <c r="AH470" s="57">
        <v>1.359</v>
      </c>
      <c r="AI470" s="41">
        <f t="shared" si="131"/>
        <v>0</v>
      </c>
      <c r="AJ470" s="40">
        <v>3.9940000000000003E-2</v>
      </c>
      <c r="AK470" s="41">
        <f t="shared" si="130"/>
        <v>0</v>
      </c>
      <c r="AL470" s="42"/>
      <c r="AM470" s="42"/>
      <c r="AN470" s="49">
        <f t="shared" si="121"/>
        <v>0.69947000000000004</v>
      </c>
      <c r="AO470" s="49">
        <f t="shared" si="123"/>
        <v>0</v>
      </c>
      <c r="AP470" s="40"/>
      <c r="AQ470" s="40"/>
      <c r="AR470" s="53">
        <v>0.13200000000000001</v>
      </c>
      <c r="AS470" s="41">
        <f t="shared" si="128"/>
        <v>0</v>
      </c>
      <c r="AT470" s="5"/>
      <c r="AU470" s="3"/>
      <c r="AV470" s="44">
        <f t="shared" si="134"/>
        <v>4.1735159122671046</v>
      </c>
    </row>
    <row r="471" spans="1:48" x14ac:dyDescent="0.4">
      <c r="A471" s="40">
        <v>1719</v>
      </c>
      <c r="B471" s="47">
        <v>0.21015</v>
      </c>
      <c r="C471" s="41">
        <f t="shared" si="129"/>
        <v>0</v>
      </c>
      <c r="D471" s="52">
        <v>0.219</v>
      </c>
      <c r="E471" s="41">
        <f t="shared" si="118"/>
        <v>0</v>
      </c>
      <c r="F471" s="38">
        <v>0.46399193548387097</v>
      </c>
      <c r="G471" s="41">
        <f t="shared" si="135"/>
        <v>0</v>
      </c>
      <c r="H471" s="56">
        <v>4.3511626666666672</v>
      </c>
      <c r="I471" s="41">
        <f t="shared" si="132"/>
        <v>-17.777777777777771</v>
      </c>
      <c r="J471" s="5"/>
      <c r="K471" s="5"/>
      <c r="L471" s="5">
        <v>5.7000000000000002E-2</v>
      </c>
      <c r="M471" s="41">
        <f t="shared" si="124"/>
        <v>0</v>
      </c>
      <c r="N471" s="46">
        <v>8.0185185185185193E-2</v>
      </c>
      <c r="O471" s="41">
        <f t="shared" si="119"/>
        <v>0</v>
      </c>
      <c r="P471" s="49">
        <f t="shared" si="120"/>
        <v>6.8592592592592594E-2</v>
      </c>
      <c r="Q471" s="49">
        <f t="shared" si="122"/>
        <v>0</v>
      </c>
      <c r="R471" s="5">
        <v>4.3</v>
      </c>
      <c r="S471" s="41">
        <f t="shared" si="117"/>
        <v>0</v>
      </c>
      <c r="T471" s="48"/>
      <c r="U471" s="48"/>
      <c r="V471" s="40">
        <v>9.61</v>
      </c>
      <c r="W471" s="41">
        <f t="shared" si="133"/>
        <v>0</v>
      </c>
      <c r="X471" s="49">
        <f t="shared" si="126"/>
        <v>9.61</v>
      </c>
      <c r="Y471" s="49">
        <f t="shared" si="127"/>
        <v>0</v>
      </c>
      <c r="Z471" s="40"/>
      <c r="AA471" s="40"/>
      <c r="AB471" s="54">
        <v>20.74</v>
      </c>
      <c r="AC471" s="40"/>
      <c r="AD471" s="40"/>
      <c r="AE471" s="40"/>
      <c r="AF471" s="40"/>
      <c r="AG471" s="40"/>
      <c r="AH471" s="57">
        <v>1.359</v>
      </c>
      <c r="AI471" s="41">
        <f t="shared" si="131"/>
        <v>0</v>
      </c>
      <c r="AJ471" s="40">
        <v>3.9940000000000003E-2</v>
      </c>
      <c r="AK471" s="41">
        <f t="shared" si="130"/>
        <v>0</v>
      </c>
      <c r="AL471" s="42"/>
      <c r="AM471" s="42"/>
      <c r="AN471" s="49">
        <f t="shared" si="121"/>
        <v>0.69947000000000004</v>
      </c>
      <c r="AO471" s="49">
        <f t="shared" si="123"/>
        <v>0</v>
      </c>
      <c r="AP471" s="40"/>
      <c r="AQ471" s="40"/>
      <c r="AR471" s="53">
        <v>0.13200000000000001</v>
      </c>
      <c r="AS471" s="41">
        <f t="shared" si="128"/>
        <v>0</v>
      </c>
      <c r="AT471" s="5"/>
      <c r="AU471" s="3"/>
      <c r="AV471" s="44">
        <f t="shared" si="134"/>
        <v>4.0794367194743124</v>
      </c>
    </row>
    <row r="472" spans="1:48" x14ac:dyDescent="0.4">
      <c r="A472" s="40">
        <v>1720</v>
      </c>
      <c r="B472" s="47">
        <v>0.21015</v>
      </c>
      <c r="C472" s="41">
        <f t="shared" si="129"/>
        <v>0</v>
      </c>
      <c r="D472" s="52">
        <v>0.219</v>
      </c>
      <c r="E472" s="41">
        <f t="shared" si="118"/>
        <v>0</v>
      </c>
      <c r="F472" s="38">
        <v>0.46399193548387097</v>
      </c>
      <c r="G472" s="41">
        <f t="shared" si="135"/>
        <v>0</v>
      </c>
      <c r="H472" s="56">
        <v>3.0602081792133369</v>
      </c>
      <c r="I472" s="41">
        <f t="shared" si="132"/>
        <v>-29.66918468351134</v>
      </c>
      <c r="J472" s="5"/>
      <c r="K472" s="5"/>
      <c r="L472" s="5">
        <v>5.7000000000000002E-2</v>
      </c>
      <c r="M472" s="41">
        <f t="shared" si="124"/>
        <v>0</v>
      </c>
      <c r="N472" s="46">
        <v>8.0185185185185193E-2</v>
      </c>
      <c r="O472" s="41">
        <f t="shared" si="119"/>
        <v>0</v>
      </c>
      <c r="P472" s="49">
        <f t="shared" si="120"/>
        <v>6.8592592592592594E-2</v>
      </c>
      <c r="Q472" s="49">
        <f t="shared" si="122"/>
        <v>0</v>
      </c>
      <c r="R472" s="5">
        <v>4.3</v>
      </c>
      <c r="S472" s="41">
        <f t="shared" si="117"/>
        <v>0</v>
      </c>
      <c r="T472" s="48"/>
      <c r="U472" s="48"/>
      <c r="V472" s="40">
        <v>9.61</v>
      </c>
      <c r="W472" s="41">
        <f t="shared" si="133"/>
        <v>0</v>
      </c>
      <c r="X472" s="49">
        <f t="shared" si="126"/>
        <v>9.61</v>
      </c>
      <c r="Y472" s="49">
        <f t="shared" si="127"/>
        <v>0</v>
      </c>
      <c r="Z472" s="40"/>
      <c r="AA472" s="40"/>
      <c r="AB472" s="54">
        <v>20.74</v>
      </c>
      <c r="AC472" s="40"/>
      <c r="AD472" s="40"/>
      <c r="AE472" s="40"/>
      <c r="AF472" s="40"/>
      <c r="AG472" s="40"/>
      <c r="AH472" s="57">
        <v>1.359</v>
      </c>
      <c r="AI472" s="41">
        <f t="shared" si="131"/>
        <v>0</v>
      </c>
      <c r="AJ472" s="40">
        <v>3.9940000000000003E-2</v>
      </c>
      <c r="AK472" s="41">
        <f t="shared" si="130"/>
        <v>0</v>
      </c>
      <c r="AL472" s="42"/>
      <c r="AM472" s="42"/>
      <c r="AN472" s="49">
        <f t="shared" si="121"/>
        <v>0.69947000000000004</v>
      </c>
      <c r="AO472" s="49">
        <f t="shared" si="123"/>
        <v>0</v>
      </c>
      <c r="AP472" s="40"/>
      <c r="AQ472" s="40"/>
      <c r="AR472" s="53">
        <v>0.13200000000000001</v>
      </c>
      <c r="AS472" s="41">
        <f t="shared" si="128"/>
        <v>0</v>
      </c>
      <c r="AT472" s="5"/>
      <c r="AU472" s="3"/>
      <c r="AV472" s="44">
        <f t="shared" si="134"/>
        <v>3.9503412707289796</v>
      </c>
    </row>
    <row r="473" spans="1:48" x14ac:dyDescent="0.4">
      <c r="A473" s="40">
        <v>1721</v>
      </c>
      <c r="B473" s="47">
        <v>0.21015</v>
      </c>
      <c r="C473" s="41">
        <f t="shared" si="129"/>
        <v>0</v>
      </c>
      <c r="D473" s="52">
        <v>0.219</v>
      </c>
      <c r="E473" s="41">
        <f t="shared" si="118"/>
        <v>0</v>
      </c>
      <c r="F473" s="38">
        <v>0.46399193548387097</v>
      </c>
      <c r="G473" s="41">
        <f t="shared" si="135"/>
        <v>0</v>
      </c>
      <c r="H473" s="56">
        <v>3.9018578260869567</v>
      </c>
      <c r="I473" s="41">
        <f t="shared" si="132"/>
        <v>27.503019323671495</v>
      </c>
      <c r="J473" s="5"/>
      <c r="K473" s="5"/>
      <c r="L473" s="5">
        <v>5.7000000000000002E-2</v>
      </c>
      <c r="M473" s="41">
        <f t="shared" si="124"/>
        <v>0</v>
      </c>
      <c r="N473" s="46">
        <v>8.0185185185185193E-2</v>
      </c>
      <c r="O473" s="41">
        <f t="shared" si="119"/>
        <v>0</v>
      </c>
      <c r="P473" s="49">
        <f t="shared" si="120"/>
        <v>6.8592592592592594E-2</v>
      </c>
      <c r="Q473" s="49">
        <f t="shared" si="122"/>
        <v>0</v>
      </c>
      <c r="R473" s="5">
        <v>4.3</v>
      </c>
      <c r="S473" s="41">
        <f t="shared" si="117"/>
        <v>0</v>
      </c>
      <c r="T473" s="48"/>
      <c r="U473" s="48"/>
      <c r="V473" s="40">
        <v>9.61</v>
      </c>
      <c r="W473" s="41">
        <f t="shared" si="133"/>
        <v>0</v>
      </c>
      <c r="X473" s="49">
        <f t="shared" si="126"/>
        <v>9.61</v>
      </c>
      <c r="Y473" s="49">
        <f t="shared" si="127"/>
        <v>0</v>
      </c>
      <c r="Z473" s="40"/>
      <c r="AA473" s="40"/>
      <c r="AB473" s="54">
        <v>20.74</v>
      </c>
      <c r="AC473" s="40"/>
      <c r="AD473" s="40"/>
      <c r="AE473" s="40"/>
      <c r="AF473" s="40"/>
      <c r="AG473" s="40"/>
      <c r="AH473" s="57">
        <v>1.359</v>
      </c>
      <c r="AI473" s="41">
        <f t="shared" si="131"/>
        <v>0</v>
      </c>
      <c r="AJ473" s="40">
        <v>3.9940000000000003E-2</v>
      </c>
      <c r="AK473" s="41">
        <f t="shared" si="130"/>
        <v>0</v>
      </c>
      <c r="AL473" s="42"/>
      <c r="AM473" s="42"/>
      <c r="AN473" s="49">
        <f t="shared" si="121"/>
        <v>0.69947000000000004</v>
      </c>
      <c r="AO473" s="49">
        <f t="shared" si="123"/>
        <v>0</v>
      </c>
      <c r="AP473" s="40"/>
      <c r="AQ473" s="40"/>
      <c r="AR473" s="53">
        <v>0.13200000000000001</v>
      </c>
      <c r="AS473" s="41">
        <f t="shared" si="128"/>
        <v>0</v>
      </c>
      <c r="AT473" s="5"/>
      <c r="AU473" s="3"/>
      <c r="AV473" s="44">
        <f t="shared" si="134"/>
        <v>4.0345062354163419</v>
      </c>
    </row>
    <row r="474" spans="1:48" x14ac:dyDescent="0.4">
      <c r="A474" s="40">
        <v>1722</v>
      </c>
      <c r="B474" s="47">
        <v>0.21015</v>
      </c>
      <c r="C474" s="41">
        <f t="shared" si="129"/>
        <v>0</v>
      </c>
      <c r="D474" s="52">
        <v>0.219</v>
      </c>
      <c r="E474" s="41">
        <f t="shared" si="118"/>
        <v>0</v>
      </c>
      <c r="F474" s="38">
        <v>0.46399193548387097</v>
      </c>
      <c r="G474" s="41">
        <f t="shared" si="135"/>
        <v>0</v>
      </c>
      <c r="H474" s="56">
        <v>3.9018578260869567</v>
      </c>
      <c r="I474" s="41">
        <f t="shared" si="132"/>
        <v>0</v>
      </c>
      <c r="J474" s="5"/>
      <c r="K474" s="5"/>
      <c r="L474" s="5">
        <v>5.7000000000000002E-2</v>
      </c>
      <c r="M474" s="41">
        <f t="shared" si="124"/>
        <v>0</v>
      </c>
      <c r="N474" s="46">
        <v>8.0185185185185193E-2</v>
      </c>
      <c r="O474" s="41">
        <f t="shared" si="119"/>
        <v>0</v>
      </c>
      <c r="P474" s="49">
        <f t="shared" si="120"/>
        <v>6.8592592592592594E-2</v>
      </c>
      <c r="Q474" s="49">
        <f t="shared" si="122"/>
        <v>0</v>
      </c>
      <c r="R474" s="5">
        <v>4.3</v>
      </c>
      <c r="S474" s="41">
        <f t="shared" si="117"/>
        <v>0</v>
      </c>
      <c r="T474" s="48"/>
      <c r="U474" s="48"/>
      <c r="V474" s="40">
        <v>9.61</v>
      </c>
      <c r="W474" s="41">
        <f t="shared" si="133"/>
        <v>0</v>
      </c>
      <c r="X474" s="49">
        <f t="shared" si="126"/>
        <v>9.61</v>
      </c>
      <c r="Y474" s="49">
        <f t="shared" si="127"/>
        <v>0</v>
      </c>
      <c r="Z474" s="40"/>
      <c r="AA474" s="40"/>
      <c r="AB474" s="54">
        <v>20.74</v>
      </c>
      <c r="AC474" s="40"/>
      <c r="AD474" s="40"/>
      <c r="AE474" s="40"/>
      <c r="AF474" s="40"/>
      <c r="AG474" s="40"/>
      <c r="AH474" s="57">
        <v>1.359</v>
      </c>
      <c r="AI474" s="41">
        <f t="shared" si="131"/>
        <v>0</v>
      </c>
      <c r="AJ474" s="40">
        <v>3.9940000000000003E-2</v>
      </c>
      <c r="AK474" s="41">
        <f t="shared" si="130"/>
        <v>0</v>
      </c>
      <c r="AL474" s="42"/>
      <c r="AM474" s="42"/>
      <c r="AN474" s="49">
        <f t="shared" si="121"/>
        <v>0.69947000000000004</v>
      </c>
      <c r="AO474" s="49">
        <f t="shared" si="123"/>
        <v>0</v>
      </c>
      <c r="AP474" s="40"/>
      <c r="AQ474" s="40"/>
      <c r="AR474" s="53">
        <v>0.13200000000000001</v>
      </c>
      <c r="AS474" s="41">
        <f t="shared" si="128"/>
        <v>0</v>
      </c>
      <c r="AT474" s="5"/>
      <c r="AU474" s="3"/>
      <c r="AV474" s="44">
        <f t="shared" si="134"/>
        <v>4.0345062354163419</v>
      </c>
    </row>
    <row r="475" spans="1:48" x14ac:dyDescent="0.4">
      <c r="A475" s="40">
        <v>1723</v>
      </c>
      <c r="B475" s="47">
        <v>0.21015</v>
      </c>
      <c r="C475" s="41">
        <f t="shared" si="129"/>
        <v>0</v>
      </c>
      <c r="D475" s="52">
        <v>0.219</v>
      </c>
      <c r="E475" s="41">
        <f t="shared" si="118"/>
        <v>0</v>
      </c>
      <c r="F475" s="38">
        <v>0.46399193548387097</v>
      </c>
      <c r="G475" s="41">
        <f t="shared" si="135"/>
        <v>0</v>
      </c>
      <c r="H475" s="56">
        <v>3.6943833962264154</v>
      </c>
      <c r="I475" s="41">
        <f t="shared" si="132"/>
        <v>-5.3173241852487063</v>
      </c>
      <c r="J475" s="5"/>
      <c r="K475" s="5"/>
      <c r="L475" s="5">
        <v>5.7000000000000002E-2</v>
      </c>
      <c r="M475" s="41">
        <f t="shared" si="124"/>
        <v>0</v>
      </c>
      <c r="N475" s="46">
        <v>8.0185185185185193E-2</v>
      </c>
      <c r="O475" s="41">
        <f t="shared" si="119"/>
        <v>0</v>
      </c>
      <c r="P475" s="49">
        <f t="shared" si="120"/>
        <v>6.8592592592592594E-2</v>
      </c>
      <c r="Q475" s="49">
        <f t="shared" si="122"/>
        <v>0</v>
      </c>
      <c r="R475" s="5">
        <v>4.3</v>
      </c>
      <c r="S475" s="41">
        <f t="shared" si="117"/>
        <v>0</v>
      </c>
      <c r="T475" s="48"/>
      <c r="U475" s="48"/>
      <c r="V475" s="40">
        <v>9.61</v>
      </c>
      <c r="W475" s="41">
        <f t="shared" si="133"/>
        <v>0</v>
      </c>
      <c r="X475" s="49">
        <f t="shared" si="126"/>
        <v>9.61</v>
      </c>
      <c r="Y475" s="49">
        <f t="shared" si="127"/>
        <v>0</v>
      </c>
      <c r="Z475" s="40"/>
      <c r="AA475" s="40"/>
      <c r="AB475" s="54">
        <v>20.74</v>
      </c>
      <c r="AC475" s="40"/>
      <c r="AD475" s="40"/>
      <c r="AE475" s="40"/>
      <c r="AF475" s="40"/>
      <c r="AG475" s="40"/>
      <c r="AH475" s="57">
        <v>1.359</v>
      </c>
      <c r="AI475" s="41">
        <f t="shared" si="131"/>
        <v>0</v>
      </c>
      <c r="AJ475" s="40">
        <v>3.9940000000000003E-2</v>
      </c>
      <c r="AK475" s="41">
        <f t="shared" si="130"/>
        <v>0</v>
      </c>
      <c r="AL475" s="42"/>
      <c r="AM475" s="42"/>
      <c r="AN475" s="49">
        <f t="shared" si="121"/>
        <v>0.69947000000000004</v>
      </c>
      <c r="AO475" s="49">
        <f t="shared" si="123"/>
        <v>0</v>
      </c>
      <c r="AP475" s="40"/>
      <c r="AQ475" s="40"/>
      <c r="AR475" s="53">
        <v>0.13200000000000001</v>
      </c>
      <c r="AS475" s="41">
        <f t="shared" si="128"/>
        <v>0</v>
      </c>
      <c r="AT475" s="5"/>
      <c r="AU475" s="3"/>
      <c r="AV475" s="44">
        <f t="shared" si="134"/>
        <v>4.0137587924302878</v>
      </c>
    </row>
    <row r="476" spans="1:48" x14ac:dyDescent="0.4">
      <c r="A476" s="40">
        <v>1724</v>
      </c>
      <c r="B476" s="47">
        <v>0.21015</v>
      </c>
      <c r="C476" s="41">
        <f t="shared" si="129"/>
        <v>0</v>
      </c>
      <c r="D476" s="52">
        <v>0.219</v>
      </c>
      <c r="E476" s="41">
        <f t="shared" si="118"/>
        <v>0</v>
      </c>
      <c r="F476" s="38">
        <v>0.46399193548387097</v>
      </c>
      <c r="G476" s="41">
        <f t="shared" si="135"/>
        <v>0</v>
      </c>
      <c r="H476" s="56">
        <v>4.5115741935483875</v>
      </c>
      <c r="I476" s="41">
        <f t="shared" si="132"/>
        <v>22.119815668202758</v>
      </c>
      <c r="J476" s="5"/>
      <c r="K476" s="5"/>
      <c r="L476" s="5">
        <v>5.7000000000000002E-2</v>
      </c>
      <c r="M476" s="41">
        <f t="shared" si="124"/>
        <v>0</v>
      </c>
      <c r="N476" s="46">
        <v>8.0185185185185193E-2</v>
      </c>
      <c r="O476" s="41">
        <f t="shared" si="119"/>
        <v>0</v>
      </c>
      <c r="P476" s="49">
        <f t="shared" si="120"/>
        <v>6.8592592592592594E-2</v>
      </c>
      <c r="Q476" s="49">
        <f t="shared" si="122"/>
        <v>0</v>
      </c>
      <c r="R476" s="5">
        <v>4.3</v>
      </c>
      <c r="S476" s="41">
        <f t="shared" si="117"/>
        <v>0</v>
      </c>
      <c r="T476" s="48"/>
      <c r="U476" s="48"/>
      <c r="V476" s="40">
        <v>9.61</v>
      </c>
      <c r="W476" s="41">
        <f t="shared" si="133"/>
        <v>0</v>
      </c>
      <c r="X476" s="49">
        <f t="shared" si="126"/>
        <v>9.61</v>
      </c>
      <c r="Y476" s="49">
        <f t="shared" si="127"/>
        <v>0</v>
      </c>
      <c r="Z476" s="40"/>
      <c r="AA476" s="40"/>
      <c r="AB476" s="54">
        <v>20.74</v>
      </c>
      <c r="AC476" s="40"/>
      <c r="AD476" s="40"/>
      <c r="AE476" s="40"/>
      <c r="AF476" s="40"/>
      <c r="AG476" s="40"/>
      <c r="AH476" s="57">
        <v>1.359</v>
      </c>
      <c r="AI476" s="41">
        <f t="shared" si="131"/>
        <v>0</v>
      </c>
      <c r="AJ476" s="40">
        <v>3.9940000000000003E-2</v>
      </c>
      <c r="AK476" s="41">
        <f t="shared" si="130"/>
        <v>0</v>
      </c>
      <c r="AL476" s="42"/>
      <c r="AM476" s="42"/>
      <c r="AN476" s="49">
        <f t="shared" si="121"/>
        <v>0.69947000000000004</v>
      </c>
      <c r="AO476" s="49">
        <f t="shared" si="123"/>
        <v>0</v>
      </c>
      <c r="AP476" s="40"/>
      <c r="AQ476" s="40"/>
      <c r="AR476" s="53">
        <v>0.13200000000000001</v>
      </c>
      <c r="AS476" s="41">
        <f t="shared" si="128"/>
        <v>0</v>
      </c>
      <c r="AT476" s="5"/>
      <c r="AU476" s="3"/>
      <c r="AV476" s="44">
        <f t="shared" si="134"/>
        <v>4.0954778721624852</v>
      </c>
    </row>
    <row r="477" spans="1:48" x14ac:dyDescent="0.4">
      <c r="A477" s="40">
        <v>1725</v>
      </c>
      <c r="B477" s="47">
        <v>0.21015</v>
      </c>
      <c r="C477" s="41">
        <f t="shared" si="129"/>
        <v>0</v>
      </c>
      <c r="D477" s="52">
        <v>0.219</v>
      </c>
      <c r="E477" s="41">
        <f t="shared" si="118"/>
        <v>0</v>
      </c>
      <c r="F477" s="38">
        <v>0.46399193548387097</v>
      </c>
      <c r="G477" s="41">
        <f t="shared" si="135"/>
        <v>0</v>
      </c>
      <c r="H477" s="56">
        <v>5.6412402304871669</v>
      </c>
      <c r="I477" s="41">
        <f t="shared" si="132"/>
        <v>25.039287585123105</v>
      </c>
      <c r="J477" s="5"/>
      <c r="K477" s="5"/>
      <c r="L477" s="5">
        <v>5.7000000000000002E-2</v>
      </c>
      <c r="M477" s="41">
        <f t="shared" si="124"/>
        <v>0</v>
      </c>
      <c r="N477" s="46">
        <v>8.0185185185185193E-2</v>
      </c>
      <c r="O477" s="41">
        <f t="shared" si="119"/>
        <v>0</v>
      </c>
      <c r="P477" s="49">
        <f t="shared" si="120"/>
        <v>6.8592592592592594E-2</v>
      </c>
      <c r="Q477" s="49">
        <f t="shared" si="122"/>
        <v>0</v>
      </c>
      <c r="R477" s="5">
        <v>4.3</v>
      </c>
      <c r="S477" s="41">
        <f t="shared" si="117"/>
        <v>0</v>
      </c>
      <c r="T477" s="48"/>
      <c r="U477" s="48"/>
      <c r="V477" s="40">
        <v>9.61</v>
      </c>
      <c r="W477" s="41">
        <f t="shared" si="133"/>
        <v>0</v>
      </c>
      <c r="X477" s="49">
        <f t="shared" si="126"/>
        <v>9.61</v>
      </c>
      <c r="Y477" s="49">
        <f t="shared" si="127"/>
        <v>0</v>
      </c>
      <c r="Z477" s="40"/>
      <c r="AA477" s="40"/>
      <c r="AB477" s="54">
        <v>20.74</v>
      </c>
      <c r="AC477" s="40"/>
      <c r="AD477" s="40"/>
      <c r="AE477" s="40"/>
      <c r="AF477" s="40"/>
      <c r="AG477" s="40"/>
      <c r="AH477" s="57">
        <v>1.359</v>
      </c>
      <c r="AI477" s="41">
        <f t="shared" si="131"/>
        <v>0</v>
      </c>
      <c r="AJ477" s="40">
        <v>3.9940000000000003E-2</v>
      </c>
      <c r="AK477" s="41">
        <f t="shared" si="130"/>
        <v>0</v>
      </c>
      <c r="AL477" s="42"/>
      <c r="AM477" s="42"/>
      <c r="AN477" s="49">
        <f t="shared" si="121"/>
        <v>0.69947000000000004</v>
      </c>
      <c r="AO477" s="49">
        <f t="shared" si="123"/>
        <v>0</v>
      </c>
      <c r="AP477" s="40"/>
      <c r="AQ477" s="40"/>
      <c r="AR477" s="53">
        <v>0.13200000000000001</v>
      </c>
      <c r="AS477" s="41">
        <f t="shared" si="128"/>
        <v>0</v>
      </c>
      <c r="AT477" s="5"/>
      <c r="AU477" s="3"/>
      <c r="AV477" s="44">
        <f t="shared" si="134"/>
        <v>4.2084444758563624</v>
      </c>
    </row>
    <row r="478" spans="1:48" x14ac:dyDescent="0.4">
      <c r="A478" s="40">
        <v>1726</v>
      </c>
      <c r="B478" s="47">
        <v>0.21015</v>
      </c>
      <c r="C478" s="41">
        <f t="shared" si="129"/>
        <v>0</v>
      </c>
      <c r="D478" s="52">
        <v>0.219</v>
      </c>
      <c r="E478" s="41">
        <f t="shared" si="118"/>
        <v>0</v>
      </c>
      <c r="F478" s="38">
        <v>0.46399193548387097</v>
      </c>
      <c r="G478" s="41">
        <f t="shared" si="135"/>
        <v>0</v>
      </c>
      <c r="H478" s="56">
        <v>5.1526926315789474</v>
      </c>
      <c r="I478" s="41">
        <f t="shared" si="132"/>
        <v>-8.6602870813397246</v>
      </c>
      <c r="J478" s="5"/>
      <c r="K478" s="5"/>
      <c r="L478" s="5">
        <v>6.2E-2</v>
      </c>
      <c r="M478" s="41">
        <f t="shared" si="124"/>
        <v>8.7719298245614077</v>
      </c>
      <c r="N478" s="46">
        <v>8.0185185185185193E-2</v>
      </c>
      <c r="O478" s="41">
        <f t="shared" si="119"/>
        <v>0</v>
      </c>
      <c r="P478" s="49">
        <f t="shared" si="120"/>
        <v>7.1092592592592596E-2</v>
      </c>
      <c r="Q478" s="49">
        <f t="shared" si="122"/>
        <v>4.3859649122807038</v>
      </c>
      <c r="R478" s="5">
        <v>4.3</v>
      </c>
      <c r="S478" s="41">
        <f t="shared" si="117"/>
        <v>0</v>
      </c>
      <c r="T478" s="48"/>
      <c r="U478" s="48"/>
      <c r="V478" s="40">
        <v>9.61</v>
      </c>
      <c r="W478" s="41">
        <f t="shared" si="133"/>
        <v>0</v>
      </c>
      <c r="X478" s="49">
        <f t="shared" si="126"/>
        <v>9.61</v>
      </c>
      <c r="Y478" s="49">
        <f t="shared" si="127"/>
        <v>0</v>
      </c>
      <c r="Z478" s="40"/>
      <c r="AA478" s="40"/>
      <c r="AB478" s="54">
        <v>20.74</v>
      </c>
      <c r="AC478" s="40"/>
      <c r="AD478" s="40"/>
      <c r="AE478" s="40"/>
      <c r="AF478" s="40"/>
      <c r="AG478" s="40"/>
      <c r="AH478" s="57">
        <v>1.359</v>
      </c>
      <c r="AI478" s="41">
        <f t="shared" si="131"/>
        <v>0</v>
      </c>
      <c r="AJ478" s="40">
        <v>3.9940000000000003E-2</v>
      </c>
      <c r="AK478" s="41">
        <f t="shared" si="130"/>
        <v>0</v>
      </c>
      <c r="AL478" s="42"/>
      <c r="AM478" s="42"/>
      <c r="AN478" s="49">
        <f t="shared" si="121"/>
        <v>0.69947000000000004</v>
      </c>
      <c r="AO478" s="49">
        <f t="shared" si="123"/>
        <v>0</v>
      </c>
      <c r="AP478" s="40"/>
      <c r="AQ478" s="40"/>
      <c r="AR478" s="53">
        <v>0.13200000000000001</v>
      </c>
      <c r="AS478" s="41">
        <f t="shared" si="128"/>
        <v>0</v>
      </c>
      <c r="AT478" s="5"/>
      <c r="AU478" s="3"/>
      <c r="AV478" s="44">
        <f t="shared" si="134"/>
        <v>4.1598397159655409</v>
      </c>
    </row>
    <row r="479" spans="1:48" x14ac:dyDescent="0.4">
      <c r="A479" s="40">
        <v>1727</v>
      </c>
      <c r="B479" s="47">
        <v>0.21015</v>
      </c>
      <c r="C479" s="41">
        <f t="shared" si="129"/>
        <v>0</v>
      </c>
      <c r="D479" s="52">
        <v>0.219</v>
      </c>
      <c r="E479" s="41">
        <f t="shared" si="118"/>
        <v>0</v>
      </c>
      <c r="F479" s="38">
        <v>0.46399193548387097</v>
      </c>
      <c r="G479" s="41">
        <f t="shared" si="135"/>
        <v>0</v>
      </c>
      <c r="H479" s="56">
        <v>4.7010335254059719</v>
      </c>
      <c r="I479" s="41">
        <f t="shared" si="132"/>
        <v>-8.7654967696874415</v>
      </c>
      <c r="J479" s="5"/>
      <c r="K479" s="5"/>
      <c r="L479" s="5">
        <v>6.2E-2</v>
      </c>
      <c r="M479" s="41">
        <f t="shared" si="124"/>
        <v>0</v>
      </c>
      <c r="N479" s="46">
        <v>8.0185185185185193E-2</v>
      </c>
      <c r="O479" s="41">
        <f t="shared" si="119"/>
        <v>0</v>
      </c>
      <c r="P479" s="49">
        <f t="shared" si="120"/>
        <v>7.1092592592592596E-2</v>
      </c>
      <c r="Q479" s="49">
        <f t="shared" si="122"/>
        <v>0</v>
      </c>
      <c r="R479" s="5">
        <v>4.3</v>
      </c>
      <c r="S479" s="41">
        <f t="shared" si="117"/>
        <v>0</v>
      </c>
      <c r="T479" s="48"/>
      <c r="U479" s="48"/>
      <c r="V479" s="40">
        <v>9.61</v>
      </c>
      <c r="W479" s="41">
        <f t="shared" si="133"/>
        <v>0</v>
      </c>
      <c r="X479" s="49">
        <f t="shared" si="126"/>
        <v>9.61</v>
      </c>
      <c r="Y479" s="49">
        <f t="shared" si="127"/>
        <v>0</v>
      </c>
      <c r="Z479" s="40"/>
      <c r="AA479" s="40"/>
      <c r="AB479" s="54">
        <v>20.74</v>
      </c>
      <c r="AC479" s="40"/>
      <c r="AD479" s="40"/>
      <c r="AE479" s="40"/>
      <c r="AF479" s="40"/>
      <c r="AG479" s="40"/>
      <c r="AH479" s="57">
        <v>1.359</v>
      </c>
      <c r="AI479" s="41">
        <f t="shared" ref="AI479:AI510" si="136">100*(AH479/AH478-1)</f>
        <v>0</v>
      </c>
      <c r="AJ479" s="40">
        <v>3.9940000000000003E-2</v>
      </c>
      <c r="AK479" s="41">
        <f t="shared" si="130"/>
        <v>0</v>
      </c>
      <c r="AL479" s="42"/>
      <c r="AM479" s="42"/>
      <c r="AN479" s="49">
        <f t="shared" si="121"/>
        <v>0.69947000000000004</v>
      </c>
      <c r="AO479" s="49">
        <f t="shared" si="123"/>
        <v>0</v>
      </c>
      <c r="AP479" s="40"/>
      <c r="AQ479" s="40"/>
      <c r="AR479" s="53">
        <v>0.13200000000000001</v>
      </c>
      <c r="AS479" s="41">
        <f t="shared" si="128"/>
        <v>0</v>
      </c>
      <c r="AT479" s="5"/>
      <c r="AU479" s="3"/>
      <c r="AV479" s="44">
        <f t="shared" si="134"/>
        <v>4.114673805348243</v>
      </c>
    </row>
    <row r="480" spans="1:48" x14ac:dyDescent="0.4">
      <c r="A480" s="40">
        <v>1728</v>
      </c>
      <c r="B480" s="47">
        <v>0.21015</v>
      </c>
      <c r="C480" s="41">
        <f t="shared" si="129"/>
        <v>0</v>
      </c>
      <c r="D480" s="52">
        <v>0.219</v>
      </c>
      <c r="E480" s="41">
        <f t="shared" si="118"/>
        <v>0</v>
      </c>
      <c r="F480" s="38">
        <v>0.46399193548387097</v>
      </c>
      <c r="G480" s="41">
        <f t="shared" si="135"/>
        <v>0</v>
      </c>
      <c r="H480" s="56">
        <v>4.7010335254059719</v>
      </c>
      <c r="I480" s="41">
        <f t="shared" si="132"/>
        <v>0</v>
      </c>
      <c r="J480" s="5"/>
      <c r="K480" s="5"/>
      <c r="L480" s="5">
        <v>6.2E-2</v>
      </c>
      <c r="M480" s="41">
        <f t="shared" si="124"/>
        <v>0</v>
      </c>
      <c r="N480" s="46">
        <v>8.0185185185185193E-2</v>
      </c>
      <c r="O480" s="41">
        <f t="shared" si="119"/>
        <v>0</v>
      </c>
      <c r="P480" s="49">
        <f t="shared" si="120"/>
        <v>7.1092592592592596E-2</v>
      </c>
      <c r="Q480" s="49">
        <f t="shared" si="122"/>
        <v>0</v>
      </c>
      <c r="R480" s="5">
        <v>4.3</v>
      </c>
      <c r="S480" s="41">
        <f t="shared" si="117"/>
        <v>0</v>
      </c>
      <c r="T480" s="48"/>
      <c r="U480" s="48"/>
      <c r="V480" s="40">
        <v>9.61</v>
      </c>
      <c r="W480" s="41">
        <f t="shared" si="133"/>
        <v>0</v>
      </c>
      <c r="X480" s="49">
        <f t="shared" si="126"/>
        <v>9.61</v>
      </c>
      <c r="Y480" s="49">
        <f t="shared" si="127"/>
        <v>0</v>
      </c>
      <c r="Z480" s="40"/>
      <c r="AA480" s="40"/>
      <c r="AB480" s="54">
        <v>20.74</v>
      </c>
      <c r="AC480" s="40"/>
      <c r="AD480" s="40"/>
      <c r="AE480" s="40"/>
      <c r="AF480" s="40"/>
      <c r="AG480" s="40"/>
      <c r="AH480" s="57">
        <v>1.359</v>
      </c>
      <c r="AI480" s="41">
        <f t="shared" si="136"/>
        <v>0</v>
      </c>
      <c r="AJ480" s="40">
        <v>3.9410000000000001E-2</v>
      </c>
      <c r="AK480" s="41">
        <f t="shared" si="130"/>
        <v>-1.3269904857285963</v>
      </c>
      <c r="AL480" s="42"/>
      <c r="AM480" s="42"/>
      <c r="AN480" s="49">
        <f t="shared" si="121"/>
        <v>0.69920499999999997</v>
      </c>
      <c r="AO480" s="49">
        <f t="shared" si="123"/>
        <v>-0.66349524286429817</v>
      </c>
      <c r="AP480" s="40"/>
      <c r="AQ480" s="40"/>
      <c r="AR480" s="53">
        <v>0.13200000000000001</v>
      </c>
      <c r="AS480" s="41">
        <f t="shared" si="128"/>
        <v>0</v>
      </c>
      <c r="AT480" s="5"/>
      <c r="AU480" s="3"/>
      <c r="AV480" s="44">
        <f t="shared" si="134"/>
        <v>4.1146473053482433</v>
      </c>
    </row>
    <row r="481" spans="1:48" x14ac:dyDescent="0.4">
      <c r="A481" s="40">
        <v>1729</v>
      </c>
      <c r="B481" s="47">
        <v>0.21015</v>
      </c>
      <c r="C481" s="41">
        <f t="shared" si="129"/>
        <v>0</v>
      </c>
      <c r="D481" s="52">
        <v>0.219</v>
      </c>
      <c r="E481" s="41">
        <f t="shared" si="118"/>
        <v>0</v>
      </c>
      <c r="F481" s="38">
        <v>0.46399193548387097</v>
      </c>
      <c r="G481" s="41">
        <f t="shared" si="135"/>
        <v>0</v>
      </c>
      <c r="H481" s="56">
        <v>4.7010335254059719</v>
      </c>
      <c r="I481" s="41">
        <f t="shared" si="132"/>
        <v>0</v>
      </c>
      <c r="J481" s="5"/>
      <c r="K481" s="5"/>
      <c r="L481" s="5">
        <v>6.2E-2</v>
      </c>
      <c r="M481" s="41">
        <f t="shared" si="124"/>
        <v>0</v>
      </c>
      <c r="N481" s="46">
        <v>8.0185185185185193E-2</v>
      </c>
      <c r="O481" s="41">
        <f t="shared" si="119"/>
        <v>0</v>
      </c>
      <c r="P481" s="49">
        <f t="shared" si="120"/>
        <v>7.1092592592592596E-2</v>
      </c>
      <c r="Q481" s="49">
        <f t="shared" si="122"/>
        <v>0</v>
      </c>
      <c r="R481" s="5">
        <v>4.3</v>
      </c>
      <c r="S481" s="41">
        <f t="shared" ref="S481:S544" si="137">100*(R481/R480-1)</f>
        <v>0</v>
      </c>
      <c r="T481" s="48"/>
      <c r="U481" s="48"/>
      <c r="V481" s="40">
        <v>9.61</v>
      </c>
      <c r="W481" s="41">
        <f t="shared" si="133"/>
        <v>0</v>
      </c>
      <c r="X481" s="49">
        <f t="shared" si="126"/>
        <v>9.61</v>
      </c>
      <c r="Y481" s="49">
        <f t="shared" si="127"/>
        <v>0</v>
      </c>
      <c r="Z481" s="40"/>
      <c r="AA481" s="40"/>
      <c r="AB481" s="54">
        <v>20.74</v>
      </c>
      <c r="AC481" s="40"/>
      <c r="AD481" s="40"/>
      <c r="AE481" s="40"/>
      <c r="AF481" s="40"/>
      <c r="AG481" s="40"/>
      <c r="AH481" s="5">
        <v>1.3399000000000001</v>
      </c>
      <c r="AI481" s="41">
        <f t="shared" si="136"/>
        <v>-1.4054451802796075</v>
      </c>
      <c r="AJ481" s="40">
        <v>3.857E-2</v>
      </c>
      <c r="AK481" s="41">
        <f t="shared" si="130"/>
        <v>-2.1314387211367691</v>
      </c>
      <c r="AL481" s="42"/>
      <c r="AM481" s="42"/>
      <c r="AN481" s="49">
        <f t="shared" si="121"/>
        <v>0.68923500000000004</v>
      </c>
      <c r="AO481" s="49">
        <f t="shared" si="123"/>
        <v>-1.7684419507081883</v>
      </c>
      <c r="AP481" s="40"/>
      <c r="AQ481" s="40"/>
      <c r="AR481" s="53">
        <v>0.13200000000000001</v>
      </c>
      <c r="AS481" s="41">
        <f t="shared" si="128"/>
        <v>0</v>
      </c>
      <c r="AT481" s="5"/>
      <c r="AU481" s="3"/>
      <c r="AV481" s="44">
        <f t="shared" si="134"/>
        <v>4.1136503053482434</v>
      </c>
    </row>
    <row r="482" spans="1:48" x14ac:dyDescent="0.4">
      <c r="A482" s="40">
        <v>1730</v>
      </c>
      <c r="B482" s="47">
        <v>0.21015</v>
      </c>
      <c r="C482" s="41">
        <f t="shared" si="129"/>
        <v>0</v>
      </c>
      <c r="D482" s="52">
        <v>0.219</v>
      </c>
      <c r="E482" s="41">
        <f t="shared" si="118"/>
        <v>0</v>
      </c>
      <c r="F482" s="38">
        <v>0.46399193548387097</v>
      </c>
      <c r="G482" s="41">
        <f t="shared" si="135"/>
        <v>0</v>
      </c>
      <c r="H482" s="56">
        <v>4.7010335254059719</v>
      </c>
      <c r="I482" s="41">
        <f t="shared" si="132"/>
        <v>0</v>
      </c>
      <c r="J482" s="5"/>
      <c r="K482" s="5"/>
      <c r="L482" s="5">
        <v>6.2E-2</v>
      </c>
      <c r="M482" s="41">
        <f t="shared" si="124"/>
        <v>0</v>
      </c>
      <c r="N482" s="46">
        <v>8.0185185185185193E-2</v>
      </c>
      <c r="O482" s="41">
        <f t="shared" si="119"/>
        <v>0</v>
      </c>
      <c r="P482" s="49">
        <f t="shared" si="120"/>
        <v>7.1092592592592596E-2</v>
      </c>
      <c r="Q482" s="49">
        <f t="shared" si="122"/>
        <v>0</v>
      </c>
      <c r="R482" s="5">
        <v>4.2</v>
      </c>
      <c r="S482" s="41">
        <f t="shared" si="137"/>
        <v>-2.3255813953488302</v>
      </c>
      <c r="T482" s="48"/>
      <c r="U482" s="48"/>
      <c r="V482" s="40">
        <v>9.61</v>
      </c>
      <c r="W482" s="41">
        <f t="shared" si="133"/>
        <v>0</v>
      </c>
      <c r="X482" s="49">
        <f t="shared" si="126"/>
        <v>9.61</v>
      </c>
      <c r="Y482" s="49">
        <f t="shared" si="127"/>
        <v>0</v>
      </c>
      <c r="Z482" s="40"/>
      <c r="AA482" s="40"/>
      <c r="AB482" s="54">
        <v>20.74</v>
      </c>
      <c r="AC482" s="40"/>
      <c r="AD482" s="40"/>
      <c r="AE482" s="40"/>
      <c r="AF482" s="40"/>
      <c r="AG482" s="40"/>
      <c r="AH482" s="5">
        <v>1.3113999999999999</v>
      </c>
      <c r="AI482" s="41">
        <f t="shared" si="136"/>
        <v>-2.1270244048063436</v>
      </c>
      <c r="AJ482" s="40">
        <v>3.857E-2</v>
      </c>
      <c r="AK482" s="41">
        <f t="shared" si="130"/>
        <v>0</v>
      </c>
      <c r="AL482" s="42"/>
      <c r="AM482" s="42"/>
      <c r="AN482" s="49">
        <f t="shared" si="121"/>
        <v>0.67498499999999995</v>
      </c>
      <c r="AO482" s="49">
        <f t="shared" si="123"/>
        <v>-1.0635122024031718</v>
      </c>
      <c r="AP482" s="40"/>
      <c r="AQ482" s="40"/>
      <c r="AR482" s="53">
        <v>0.124</v>
      </c>
      <c r="AS482" s="41">
        <f t="shared" si="128"/>
        <v>-6.0606060606060659</v>
      </c>
      <c r="AT482" s="5"/>
      <c r="AU482" s="3"/>
      <c r="AV482" s="44">
        <f t="shared" si="134"/>
        <v>4.1014253053482435</v>
      </c>
    </row>
    <row r="483" spans="1:48" x14ac:dyDescent="0.4">
      <c r="A483" s="40">
        <v>1731</v>
      </c>
      <c r="B483" s="47">
        <v>0.21015</v>
      </c>
      <c r="C483" s="41">
        <f t="shared" si="129"/>
        <v>0</v>
      </c>
      <c r="D483" s="52">
        <v>0.219</v>
      </c>
      <c r="E483" s="41">
        <f t="shared" si="118"/>
        <v>0</v>
      </c>
      <c r="F483" s="38">
        <v>0.46399193548387097</v>
      </c>
      <c r="G483" s="41">
        <f t="shared" si="135"/>
        <v>0</v>
      </c>
      <c r="H483" s="56">
        <v>4.7010335254059719</v>
      </c>
      <c r="I483" s="41">
        <f t="shared" si="132"/>
        <v>0</v>
      </c>
      <c r="J483" s="5"/>
      <c r="K483" s="5"/>
      <c r="L483" s="5">
        <v>6.2E-2</v>
      </c>
      <c r="M483" s="41">
        <f t="shared" si="124"/>
        <v>0</v>
      </c>
      <c r="N483" s="46">
        <v>8.0185185185185193E-2</v>
      </c>
      <c r="O483" s="41">
        <f t="shared" si="119"/>
        <v>0</v>
      </c>
      <c r="P483" s="49">
        <f t="shared" si="120"/>
        <v>7.1092592592592596E-2</v>
      </c>
      <c r="Q483" s="49">
        <f t="shared" si="122"/>
        <v>0</v>
      </c>
      <c r="R483" s="5">
        <v>4.2</v>
      </c>
      <c r="S483" s="41">
        <f t="shared" si="137"/>
        <v>0</v>
      </c>
      <c r="T483" s="48"/>
      <c r="U483" s="48"/>
      <c r="V483" s="40">
        <v>9.61</v>
      </c>
      <c r="W483" s="41">
        <f t="shared" si="133"/>
        <v>0</v>
      </c>
      <c r="X483" s="49">
        <f t="shared" si="126"/>
        <v>9.61</v>
      </c>
      <c r="Y483" s="49">
        <f t="shared" si="127"/>
        <v>0</v>
      </c>
      <c r="Z483" s="40"/>
      <c r="AA483" s="40"/>
      <c r="AB483" s="54">
        <v>20.74</v>
      </c>
      <c r="AC483" s="40"/>
      <c r="AD483" s="40"/>
      <c r="AE483" s="40"/>
      <c r="AF483" s="40"/>
      <c r="AG483" s="40"/>
      <c r="AH483" s="5">
        <v>1.3113999999999999</v>
      </c>
      <c r="AI483" s="41">
        <f t="shared" si="136"/>
        <v>0</v>
      </c>
      <c r="AJ483" s="40">
        <v>3.857E-2</v>
      </c>
      <c r="AK483" s="41">
        <f t="shared" si="130"/>
        <v>0</v>
      </c>
      <c r="AL483" s="42"/>
      <c r="AM483" s="42"/>
      <c r="AN483" s="49">
        <f t="shared" si="121"/>
        <v>0.67498499999999995</v>
      </c>
      <c r="AO483" s="49">
        <f t="shared" si="123"/>
        <v>0</v>
      </c>
      <c r="AP483" s="40"/>
      <c r="AQ483" s="40"/>
      <c r="AR483" s="53">
        <v>0.124</v>
      </c>
      <c r="AS483" s="41">
        <f t="shared" si="128"/>
        <v>0</v>
      </c>
      <c r="AT483" s="5"/>
      <c r="AU483" s="3"/>
      <c r="AV483" s="44">
        <f t="shared" si="134"/>
        <v>4.1014253053482435</v>
      </c>
    </row>
    <row r="484" spans="1:48" x14ac:dyDescent="0.4">
      <c r="A484" s="40">
        <v>1732</v>
      </c>
      <c r="B484" s="47">
        <v>0.21015</v>
      </c>
      <c r="C484" s="41">
        <f t="shared" si="129"/>
        <v>0</v>
      </c>
      <c r="D484" s="52">
        <v>0.219</v>
      </c>
      <c r="E484" s="41">
        <f t="shared" si="118"/>
        <v>0</v>
      </c>
      <c r="F484" s="38">
        <v>0.46399193548387097</v>
      </c>
      <c r="G484" s="41">
        <f t="shared" si="135"/>
        <v>0</v>
      </c>
      <c r="H484" s="56">
        <v>4.7010335254059719</v>
      </c>
      <c r="I484" s="41">
        <f t="shared" si="132"/>
        <v>0</v>
      </c>
      <c r="J484" s="5"/>
      <c r="K484" s="5"/>
      <c r="L484" s="5">
        <v>6.2E-2</v>
      </c>
      <c r="M484" s="41">
        <f t="shared" si="124"/>
        <v>0</v>
      </c>
      <c r="N484" s="46">
        <v>8.0185185185185193E-2</v>
      </c>
      <c r="O484" s="41">
        <f t="shared" si="119"/>
        <v>0</v>
      </c>
      <c r="P484" s="49">
        <f t="shared" si="120"/>
        <v>7.1092592592592596E-2</v>
      </c>
      <c r="Q484" s="49">
        <f t="shared" si="122"/>
        <v>0</v>
      </c>
      <c r="R484" s="5">
        <v>4.2</v>
      </c>
      <c r="S484" s="41">
        <f t="shared" si="137"/>
        <v>0</v>
      </c>
      <c r="T484" s="48"/>
      <c r="U484" s="48"/>
      <c r="V484" s="40">
        <v>9.61</v>
      </c>
      <c r="W484" s="41">
        <f t="shared" si="133"/>
        <v>0</v>
      </c>
      <c r="X484" s="49">
        <f t="shared" si="126"/>
        <v>9.61</v>
      </c>
      <c r="Y484" s="49">
        <f t="shared" si="127"/>
        <v>0</v>
      </c>
      <c r="Z484" s="40"/>
      <c r="AA484" s="40"/>
      <c r="AB484" s="54">
        <v>20.74</v>
      </c>
      <c r="AC484" s="40"/>
      <c r="AD484" s="40"/>
      <c r="AE484" s="40"/>
      <c r="AF484" s="40"/>
      <c r="AG484" s="40"/>
      <c r="AH484" s="5">
        <v>1.3113999999999999</v>
      </c>
      <c r="AI484" s="41">
        <f t="shared" si="136"/>
        <v>0</v>
      </c>
      <c r="AJ484" s="40">
        <v>3.857E-2</v>
      </c>
      <c r="AK484" s="41">
        <f t="shared" si="130"/>
        <v>0</v>
      </c>
      <c r="AL484" s="42"/>
      <c r="AM484" s="42"/>
      <c r="AN484" s="49">
        <f t="shared" si="121"/>
        <v>0.67498499999999995</v>
      </c>
      <c r="AO484" s="49">
        <f t="shared" si="123"/>
        <v>0</v>
      </c>
      <c r="AP484" s="40"/>
      <c r="AQ484" s="40"/>
      <c r="AR484" s="53">
        <v>0.124</v>
      </c>
      <c r="AS484" s="41">
        <f t="shared" si="128"/>
        <v>0</v>
      </c>
      <c r="AT484" s="5"/>
      <c r="AU484" s="3"/>
      <c r="AV484" s="44">
        <f t="shared" si="134"/>
        <v>4.1014253053482435</v>
      </c>
    </row>
    <row r="485" spans="1:48" x14ac:dyDescent="0.4">
      <c r="A485" s="40">
        <v>1733</v>
      </c>
      <c r="B485" s="47">
        <v>0.21015</v>
      </c>
      <c r="C485" s="41">
        <f t="shared" si="129"/>
        <v>0</v>
      </c>
      <c r="D485" s="52">
        <v>0.219</v>
      </c>
      <c r="E485" s="41">
        <f t="shared" si="118"/>
        <v>0</v>
      </c>
      <c r="F485" s="38">
        <v>0.46399193548387097</v>
      </c>
      <c r="G485" s="41">
        <f t="shared" si="135"/>
        <v>0</v>
      </c>
      <c r="H485" s="56">
        <v>4.7010335254059719</v>
      </c>
      <c r="I485" s="41">
        <f t="shared" si="132"/>
        <v>0</v>
      </c>
      <c r="J485" s="5"/>
      <c r="K485" s="5"/>
      <c r="L485" s="5">
        <v>6.2E-2</v>
      </c>
      <c r="M485" s="41">
        <f t="shared" si="124"/>
        <v>0</v>
      </c>
      <c r="N485" s="46">
        <v>8.0185185185185193E-2</v>
      </c>
      <c r="O485" s="41">
        <f t="shared" si="119"/>
        <v>0</v>
      </c>
      <c r="P485" s="49">
        <f t="shared" si="120"/>
        <v>7.1092592592592596E-2</v>
      </c>
      <c r="Q485" s="49">
        <f t="shared" si="122"/>
        <v>0</v>
      </c>
      <c r="R485" s="5">
        <v>4.2</v>
      </c>
      <c r="S485" s="41">
        <f t="shared" si="137"/>
        <v>0</v>
      </c>
      <c r="T485" s="48"/>
      <c r="U485" s="48"/>
      <c r="V485" s="40">
        <v>9.61</v>
      </c>
      <c r="W485" s="41">
        <f t="shared" si="133"/>
        <v>0</v>
      </c>
      <c r="X485" s="49">
        <f t="shared" si="126"/>
        <v>9.61</v>
      </c>
      <c r="Y485" s="49">
        <f t="shared" si="127"/>
        <v>0</v>
      </c>
      <c r="Z485" s="40"/>
      <c r="AA485" s="40"/>
      <c r="AB485" s="54">
        <v>20.74</v>
      </c>
      <c r="AC485" s="40"/>
      <c r="AD485" s="40"/>
      <c r="AE485" s="40"/>
      <c r="AF485" s="40"/>
      <c r="AG485" s="40"/>
      <c r="AH485" s="5">
        <v>1.3113999999999999</v>
      </c>
      <c r="AI485" s="41">
        <f t="shared" si="136"/>
        <v>0</v>
      </c>
      <c r="AJ485" s="40">
        <v>3.857E-2</v>
      </c>
      <c r="AK485" s="41">
        <f t="shared" si="130"/>
        <v>0</v>
      </c>
      <c r="AL485" s="42"/>
      <c r="AM485" s="42"/>
      <c r="AN485" s="49">
        <f t="shared" si="121"/>
        <v>0.67498499999999995</v>
      </c>
      <c r="AO485" s="49">
        <f t="shared" si="123"/>
        <v>0</v>
      </c>
      <c r="AP485" s="40"/>
      <c r="AQ485" s="40"/>
      <c r="AR485" s="53">
        <v>0.124</v>
      </c>
      <c r="AS485" s="41">
        <f t="shared" si="128"/>
        <v>0</v>
      </c>
      <c r="AT485" s="5"/>
      <c r="AU485" s="3"/>
      <c r="AV485" s="44">
        <f t="shared" si="134"/>
        <v>4.1014253053482435</v>
      </c>
    </row>
    <row r="486" spans="1:48" x14ac:dyDescent="0.4">
      <c r="A486" s="40">
        <v>1734</v>
      </c>
      <c r="B486" s="47">
        <v>0.21015</v>
      </c>
      <c r="C486" s="41">
        <f t="shared" si="129"/>
        <v>0</v>
      </c>
      <c r="D486" s="52">
        <v>0.219</v>
      </c>
      <c r="E486" s="41">
        <f t="shared" ref="E486:E549" si="138">100*(D486/D485-1)</f>
        <v>0</v>
      </c>
      <c r="F486" s="38">
        <v>0.46399193548387097</v>
      </c>
      <c r="G486" s="41">
        <f t="shared" si="135"/>
        <v>0</v>
      </c>
      <c r="H486" s="56">
        <v>4.7010335254059719</v>
      </c>
      <c r="I486" s="41">
        <f t="shared" si="132"/>
        <v>0</v>
      </c>
      <c r="J486" s="5"/>
      <c r="K486" s="5"/>
      <c r="L486" s="5">
        <v>6.2E-2</v>
      </c>
      <c r="M486" s="41">
        <f t="shared" si="124"/>
        <v>0</v>
      </c>
      <c r="N486" s="46">
        <v>8.0185185185185193E-2</v>
      </c>
      <c r="O486" s="41">
        <f t="shared" si="119"/>
        <v>0</v>
      </c>
      <c r="P486" s="49">
        <f t="shared" si="120"/>
        <v>7.1092592592592596E-2</v>
      </c>
      <c r="Q486" s="49">
        <f t="shared" si="122"/>
        <v>0</v>
      </c>
      <c r="R486" s="5">
        <v>4.2</v>
      </c>
      <c r="S486" s="41">
        <f t="shared" si="137"/>
        <v>0</v>
      </c>
      <c r="T486" s="48"/>
      <c r="U486" s="48"/>
      <c r="V486" s="40">
        <v>9.61</v>
      </c>
      <c r="W486" s="41">
        <f t="shared" si="133"/>
        <v>0</v>
      </c>
      <c r="X486" s="49">
        <f t="shared" si="126"/>
        <v>9.61</v>
      </c>
      <c r="Y486" s="49">
        <f t="shared" si="127"/>
        <v>0</v>
      </c>
      <c r="Z486" s="40"/>
      <c r="AA486" s="40"/>
      <c r="AB486" s="54">
        <v>20.74</v>
      </c>
      <c r="AC486" s="40"/>
      <c r="AD486" s="40"/>
      <c r="AE486" s="40"/>
      <c r="AF486" s="40"/>
      <c r="AG486" s="40"/>
      <c r="AH486" s="5">
        <v>1.3113999999999999</v>
      </c>
      <c r="AI486" s="41">
        <f t="shared" si="136"/>
        <v>0</v>
      </c>
      <c r="AJ486" s="40">
        <v>3.857E-2</v>
      </c>
      <c r="AK486" s="41">
        <f t="shared" si="130"/>
        <v>0</v>
      </c>
      <c r="AL486" s="42"/>
      <c r="AM486" s="42"/>
      <c r="AN486" s="49">
        <f t="shared" si="121"/>
        <v>0.67498499999999995</v>
      </c>
      <c r="AO486" s="49">
        <f t="shared" si="123"/>
        <v>0</v>
      </c>
      <c r="AP486" s="40"/>
      <c r="AQ486" s="40"/>
      <c r="AR486" s="53">
        <v>0.124</v>
      </c>
      <c r="AS486" s="41">
        <f t="shared" si="128"/>
        <v>0</v>
      </c>
      <c r="AT486" s="5"/>
      <c r="AU486" s="3"/>
      <c r="AV486" s="44">
        <f t="shared" si="134"/>
        <v>4.1014253053482435</v>
      </c>
    </row>
    <row r="487" spans="1:48" x14ac:dyDescent="0.4">
      <c r="A487" s="40">
        <v>1735</v>
      </c>
      <c r="B487" s="47">
        <v>0.21015</v>
      </c>
      <c r="C487" s="41">
        <f t="shared" si="129"/>
        <v>0</v>
      </c>
      <c r="D487" s="52">
        <v>0.219</v>
      </c>
      <c r="E487" s="41">
        <f t="shared" si="138"/>
        <v>0</v>
      </c>
      <c r="F487" s="38">
        <v>0.46399193548387097</v>
      </c>
      <c r="G487" s="41">
        <f t="shared" si="135"/>
        <v>0</v>
      </c>
      <c r="H487" s="56">
        <v>4.7010335254059719</v>
      </c>
      <c r="I487" s="41">
        <f t="shared" si="132"/>
        <v>0</v>
      </c>
      <c r="J487" s="5"/>
      <c r="K487" s="5"/>
      <c r="L487" s="5">
        <v>6.2E-2</v>
      </c>
      <c r="M487" s="41">
        <f t="shared" si="124"/>
        <v>0</v>
      </c>
      <c r="N487" s="46">
        <v>8.0185185185185193E-2</v>
      </c>
      <c r="O487" s="41">
        <f t="shared" ref="O487:O550" si="139">100*(N487/N486-1)</f>
        <v>0</v>
      </c>
      <c r="P487" s="49">
        <f t="shared" ref="P487:P550" si="140">AVERAGE(J487,L487,N487)</f>
        <v>7.1092592592592596E-2</v>
      </c>
      <c r="Q487" s="49">
        <f t="shared" si="122"/>
        <v>0</v>
      </c>
      <c r="R487" s="5">
        <v>4.2</v>
      </c>
      <c r="S487" s="41">
        <f t="shared" si="137"/>
        <v>0</v>
      </c>
      <c r="T487" s="48"/>
      <c r="U487" s="48"/>
      <c r="V487" s="40">
        <v>9.61</v>
      </c>
      <c r="W487" s="41">
        <f t="shared" si="133"/>
        <v>0</v>
      </c>
      <c r="X487" s="49">
        <f t="shared" si="126"/>
        <v>9.61</v>
      </c>
      <c r="Y487" s="49">
        <f t="shared" si="127"/>
        <v>0</v>
      </c>
      <c r="Z487" s="40"/>
      <c r="AA487" s="40"/>
      <c r="AB487" s="54">
        <v>20.74</v>
      </c>
      <c r="AC487" s="40"/>
      <c r="AD487" s="40"/>
      <c r="AE487" s="40"/>
      <c r="AF487" s="40"/>
      <c r="AG487" s="40"/>
      <c r="AH487" s="5">
        <v>1.3113999999999999</v>
      </c>
      <c r="AI487" s="41">
        <f t="shared" si="136"/>
        <v>0</v>
      </c>
      <c r="AJ487" s="40">
        <v>3.857E-2</v>
      </c>
      <c r="AK487" s="41">
        <f t="shared" si="130"/>
        <v>0</v>
      </c>
      <c r="AL487" s="42"/>
      <c r="AM487" s="42"/>
      <c r="AN487" s="49">
        <f t="shared" ref="AN487:AN550" si="141">AVERAGE(AH487,AJ487,AL487)</f>
        <v>0.67498499999999995</v>
      </c>
      <c r="AO487" s="49">
        <f t="shared" si="123"/>
        <v>0</v>
      </c>
      <c r="AP487" s="40"/>
      <c r="AQ487" s="40"/>
      <c r="AR487" s="53">
        <v>0.124</v>
      </c>
      <c r="AS487" s="41">
        <f t="shared" si="128"/>
        <v>0</v>
      </c>
      <c r="AT487" s="5"/>
      <c r="AU487" s="3"/>
      <c r="AV487" s="44">
        <f t="shared" si="134"/>
        <v>4.1014253053482435</v>
      </c>
    </row>
    <row r="488" spans="1:48" x14ac:dyDescent="0.4">
      <c r="A488" s="40">
        <v>1736</v>
      </c>
      <c r="B488" s="47">
        <v>0.21015</v>
      </c>
      <c r="C488" s="41">
        <f t="shared" si="129"/>
        <v>0</v>
      </c>
      <c r="D488" s="52">
        <v>0.219</v>
      </c>
      <c r="E488" s="41">
        <f t="shared" si="138"/>
        <v>0</v>
      </c>
      <c r="F488" s="38">
        <v>0.46399193548387097</v>
      </c>
      <c r="G488" s="41">
        <f t="shared" si="135"/>
        <v>0</v>
      </c>
      <c r="H488" s="56">
        <v>4.7010335254059719</v>
      </c>
      <c r="I488" s="41">
        <f t="shared" si="132"/>
        <v>0</v>
      </c>
      <c r="J488" s="5"/>
      <c r="K488" s="5"/>
      <c r="L488" s="5">
        <v>6.2E-2</v>
      </c>
      <c r="M488" s="41">
        <f t="shared" si="124"/>
        <v>0</v>
      </c>
      <c r="N488" s="46">
        <v>8.0185185185185193E-2</v>
      </c>
      <c r="O488" s="41">
        <f t="shared" si="139"/>
        <v>0</v>
      </c>
      <c r="P488" s="49">
        <f t="shared" si="140"/>
        <v>7.1092592592592596E-2</v>
      </c>
      <c r="Q488" s="49">
        <f t="shared" ref="Q488:Q551" si="142">AVERAGE(K488,M488,O488)</f>
        <v>0</v>
      </c>
      <c r="R488" s="5">
        <v>4.2</v>
      </c>
      <c r="S488" s="41">
        <f t="shared" si="137"/>
        <v>0</v>
      </c>
      <c r="T488" s="48"/>
      <c r="U488" s="48"/>
      <c r="V488" s="40">
        <v>9.61</v>
      </c>
      <c r="W488" s="41">
        <f t="shared" si="133"/>
        <v>0</v>
      </c>
      <c r="X488" s="49">
        <f t="shared" si="126"/>
        <v>9.61</v>
      </c>
      <c r="Y488" s="49">
        <f t="shared" si="127"/>
        <v>0</v>
      </c>
      <c r="Z488" s="40"/>
      <c r="AA488" s="40"/>
      <c r="AB488" s="54">
        <v>20.74</v>
      </c>
      <c r="AC488" s="40"/>
      <c r="AD488" s="40"/>
      <c r="AE488" s="40"/>
      <c r="AF488" s="40"/>
      <c r="AG488" s="40"/>
      <c r="AH488" s="5">
        <v>1.3113999999999999</v>
      </c>
      <c r="AI488" s="41">
        <f t="shared" si="136"/>
        <v>0</v>
      </c>
      <c r="AJ488" s="40">
        <v>3.857E-2</v>
      </c>
      <c r="AK488" s="41">
        <f t="shared" si="130"/>
        <v>0</v>
      </c>
      <c r="AL488" s="42"/>
      <c r="AM488" s="42"/>
      <c r="AN488" s="49">
        <f t="shared" si="141"/>
        <v>0.67498499999999995</v>
      </c>
      <c r="AO488" s="49">
        <f t="shared" ref="AO488:AO551" si="143">AVERAGE(AI488,AK488,AM488)</f>
        <v>0</v>
      </c>
      <c r="AP488" s="40"/>
      <c r="AQ488" s="40"/>
      <c r="AR488" s="53">
        <v>0.124</v>
      </c>
      <c r="AS488" s="41">
        <f t="shared" si="128"/>
        <v>0</v>
      </c>
      <c r="AT488" s="5"/>
      <c r="AU488" s="3"/>
      <c r="AV488" s="44">
        <f t="shared" si="134"/>
        <v>4.1014253053482435</v>
      </c>
    </row>
    <row r="489" spans="1:48" x14ac:dyDescent="0.4">
      <c r="A489" s="40">
        <v>1737</v>
      </c>
      <c r="B489" s="47">
        <v>0.21015</v>
      </c>
      <c r="C489" s="41">
        <f t="shared" si="129"/>
        <v>0</v>
      </c>
      <c r="D489" s="52">
        <v>0.219</v>
      </c>
      <c r="E489" s="41">
        <f t="shared" si="138"/>
        <v>0</v>
      </c>
      <c r="F489" s="38">
        <v>0.46399193548387097</v>
      </c>
      <c r="G489" s="41">
        <f t="shared" si="135"/>
        <v>0</v>
      </c>
      <c r="H489" s="56">
        <v>4.7010335254059719</v>
      </c>
      <c r="I489" s="41">
        <f t="shared" si="132"/>
        <v>0</v>
      </c>
      <c r="J489" s="5"/>
      <c r="K489" s="5"/>
      <c r="L489" s="5">
        <v>6.2E-2</v>
      </c>
      <c r="M489" s="41">
        <f t="shared" si="124"/>
        <v>0</v>
      </c>
      <c r="N489" s="46">
        <v>8.0185185185185193E-2</v>
      </c>
      <c r="O489" s="41">
        <f t="shared" si="139"/>
        <v>0</v>
      </c>
      <c r="P489" s="49">
        <f t="shared" si="140"/>
        <v>7.1092592592592596E-2</v>
      </c>
      <c r="Q489" s="49">
        <f t="shared" si="142"/>
        <v>0</v>
      </c>
      <c r="R489" s="5">
        <v>4.2</v>
      </c>
      <c r="S489" s="41">
        <f t="shared" si="137"/>
        <v>0</v>
      </c>
      <c r="T489" s="48"/>
      <c r="U489" s="48"/>
      <c r="V489" s="40">
        <v>9.61</v>
      </c>
      <c r="W489" s="41">
        <f t="shared" si="133"/>
        <v>0</v>
      </c>
      <c r="X489" s="49">
        <f t="shared" si="126"/>
        <v>9.61</v>
      </c>
      <c r="Y489" s="49">
        <f t="shared" si="127"/>
        <v>0</v>
      </c>
      <c r="Z489" s="40"/>
      <c r="AA489" s="40"/>
      <c r="AB489" s="54">
        <v>20.74</v>
      </c>
      <c r="AC489" s="40"/>
      <c r="AD489" s="40"/>
      <c r="AE489" s="40"/>
      <c r="AF489" s="40"/>
      <c r="AG489" s="40"/>
      <c r="AH489" s="5">
        <v>1.3113999999999999</v>
      </c>
      <c r="AI489" s="41">
        <f t="shared" si="136"/>
        <v>0</v>
      </c>
      <c r="AJ489" s="40">
        <v>3.7159999999999999E-2</v>
      </c>
      <c r="AK489" s="41">
        <f t="shared" si="130"/>
        <v>-3.6556909515167213</v>
      </c>
      <c r="AL489" s="42"/>
      <c r="AM489" s="42"/>
      <c r="AN489" s="49">
        <f t="shared" si="141"/>
        <v>0.67427999999999999</v>
      </c>
      <c r="AO489" s="49">
        <f t="shared" si="143"/>
        <v>-1.8278454757583606</v>
      </c>
      <c r="AP489" s="40"/>
      <c r="AQ489" s="40"/>
      <c r="AR489" s="53">
        <v>0.124</v>
      </c>
      <c r="AS489" s="41">
        <f t="shared" si="128"/>
        <v>0</v>
      </c>
      <c r="AT489" s="5"/>
      <c r="AU489" s="3"/>
      <c r="AV489" s="44">
        <f t="shared" si="134"/>
        <v>4.1013548053482438</v>
      </c>
    </row>
    <row r="490" spans="1:48" x14ac:dyDescent="0.4">
      <c r="A490" s="40">
        <v>1738</v>
      </c>
      <c r="B490" s="47">
        <v>0.21015</v>
      </c>
      <c r="C490" s="41">
        <f t="shared" si="129"/>
        <v>0</v>
      </c>
      <c r="D490" s="52">
        <v>0.219</v>
      </c>
      <c r="E490" s="41">
        <f t="shared" si="138"/>
        <v>0</v>
      </c>
      <c r="F490" s="38">
        <v>0.46399193548387097</v>
      </c>
      <c r="G490" s="41">
        <f t="shared" si="135"/>
        <v>0</v>
      </c>
      <c r="H490" s="56">
        <v>4.7010335254059719</v>
      </c>
      <c r="I490" s="41">
        <f t="shared" si="132"/>
        <v>0</v>
      </c>
      <c r="J490" s="5"/>
      <c r="K490" s="5"/>
      <c r="L490" s="5">
        <v>6.2E-2</v>
      </c>
      <c r="M490" s="41">
        <f t="shared" ref="M490:M553" si="144">100*(L490/L489-1)</f>
        <v>0</v>
      </c>
      <c r="N490" s="46">
        <v>8.0185185185185193E-2</v>
      </c>
      <c r="O490" s="41">
        <f t="shared" si="139"/>
        <v>0</v>
      </c>
      <c r="P490" s="49">
        <f t="shared" si="140"/>
        <v>7.1092592592592596E-2</v>
      </c>
      <c r="Q490" s="49">
        <f t="shared" si="142"/>
        <v>0</v>
      </c>
      <c r="R490" s="5">
        <v>4.2</v>
      </c>
      <c r="S490" s="41">
        <f t="shared" si="137"/>
        <v>0</v>
      </c>
      <c r="T490" s="48"/>
      <c r="U490" s="48"/>
      <c r="V490" s="40">
        <v>9.61</v>
      </c>
      <c r="W490" s="41">
        <f t="shared" si="133"/>
        <v>0</v>
      </c>
      <c r="X490" s="49">
        <f t="shared" si="126"/>
        <v>9.61</v>
      </c>
      <c r="Y490" s="49">
        <f t="shared" si="127"/>
        <v>0</v>
      </c>
      <c r="Z490" s="40"/>
      <c r="AA490" s="40"/>
      <c r="AB490" s="54">
        <v>20.74</v>
      </c>
      <c r="AC490" s="40"/>
      <c r="AD490" s="40"/>
      <c r="AE490" s="40"/>
      <c r="AF490" s="40"/>
      <c r="AG490" s="40"/>
      <c r="AH490" s="57">
        <v>1.2634000000000001</v>
      </c>
      <c r="AI490" s="41">
        <f t="shared" si="136"/>
        <v>-3.6602104621015541</v>
      </c>
      <c r="AJ490" s="40">
        <v>3.6310000000000002E-2</v>
      </c>
      <c r="AK490" s="41">
        <f t="shared" si="130"/>
        <v>-2.287405812701826</v>
      </c>
      <c r="AL490" s="42"/>
      <c r="AM490" s="42"/>
      <c r="AN490" s="49">
        <f t="shared" si="141"/>
        <v>0.64985500000000007</v>
      </c>
      <c r="AO490" s="49">
        <f t="shared" si="143"/>
        <v>-2.97380813740169</v>
      </c>
      <c r="AP490" s="40"/>
      <c r="AQ490" s="40"/>
      <c r="AR490" s="53">
        <v>0.124</v>
      </c>
      <c r="AS490" s="41">
        <f t="shared" si="128"/>
        <v>0</v>
      </c>
      <c r="AT490" s="5"/>
      <c r="AU490" s="3"/>
      <c r="AV490" s="44">
        <f t="shared" si="134"/>
        <v>4.0989123053482439</v>
      </c>
    </row>
    <row r="491" spans="1:48" x14ac:dyDescent="0.4">
      <c r="A491" s="40">
        <v>1739</v>
      </c>
      <c r="B491" s="47">
        <v>0.21015</v>
      </c>
      <c r="C491" s="41">
        <f t="shared" si="129"/>
        <v>0</v>
      </c>
      <c r="D491" s="52">
        <v>0.219</v>
      </c>
      <c r="E491" s="41">
        <f t="shared" si="138"/>
        <v>0</v>
      </c>
      <c r="F491" s="38">
        <v>0.46399193548387097</v>
      </c>
      <c r="G491" s="41">
        <f t="shared" si="135"/>
        <v>0</v>
      </c>
      <c r="H491" s="56">
        <v>4.7010335254059719</v>
      </c>
      <c r="I491" s="41">
        <f t="shared" si="132"/>
        <v>0</v>
      </c>
      <c r="J491" s="5"/>
      <c r="K491" s="5"/>
      <c r="L491" s="5">
        <v>6.2E-2</v>
      </c>
      <c r="M491" s="41">
        <f t="shared" si="144"/>
        <v>0</v>
      </c>
      <c r="N491" s="46">
        <v>8.0185185185185193E-2</v>
      </c>
      <c r="O491" s="41">
        <f t="shared" si="139"/>
        <v>0</v>
      </c>
      <c r="P491" s="49">
        <f t="shared" si="140"/>
        <v>7.1092592592592596E-2</v>
      </c>
      <c r="Q491" s="49">
        <f t="shared" si="142"/>
        <v>0</v>
      </c>
      <c r="R491" s="5">
        <v>4.2</v>
      </c>
      <c r="S491" s="41">
        <f t="shared" si="137"/>
        <v>0</v>
      </c>
      <c r="T491" s="48"/>
      <c r="U491" s="48"/>
      <c r="V491" s="40">
        <v>9.61</v>
      </c>
      <c r="W491" s="41">
        <f t="shared" si="133"/>
        <v>0</v>
      </c>
      <c r="X491" s="49">
        <f t="shared" si="126"/>
        <v>9.61</v>
      </c>
      <c r="Y491" s="49">
        <f t="shared" si="127"/>
        <v>0</v>
      </c>
      <c r="Z491" s="40"/>
      <c r="AA491" s="40"/>
      <c r="AB491" s="54">
        <v>20.74</v>
      </c>
      <c r="AC491" s="40"/>
      <c r="AD491" s="40"/>
      <c r="AE491" s="40"/>
      <c r="AF491" s="40"/>
      <c r="AG491" s="40"/>
      <c r="AH491" s="57">
        <v>1.2634000000000001</v>
      </c>
      <c r="AI491" s="41">
        <f t="shared" si="136"/>
        <v>0</v>
      </c>
      <c r="AJ491" s="40">
        <v>3.6310000000000002E-2</v>
      </c>
      <c r="AK491" s="41">
        <f t="shared" si="130"/>
        <v>0</v>
      </c>
      <c r="AL491" s="42"/>
      <c r="AM491" s="42"/>
      <c r="AN491" s="49">
        <f t="shared" si="141"/>
        <v>0.64985500000000007</v>
      </c>
      <c r="AO491" s="49">
        <f t="shared" si="143"/>
        <v>0</v>
      </c>
      <c r="AP491" s="40"/>
      <c r="AQ491" s="40"/>
      <c r="AR491" s="53">
        <v>0.124</v>
      </c>
      <c r="AS491" s="41">
        <f t="shared" si="128"/>
        <v>0</v>
      </c>
      <c r="AT491" s="5"/>
      <c r="AU491" s="3"/>
      <c r="AV491" s="44">
        <f t="shared" si="134"/>
        <v>4.0989123053482439</v>
      </c>
    </row>
    <row r="492" spans="1:48" x14ac:dyDescent="0.4">
      <c r="A492" s="40">
        <v>1740</v>
      </c>
      <c r="B492" s="47">
        <v>0.21015</v>
      </c>
      <c r="C492" s="41">
        <f t="shared" si="129"/>
        <v>0</v>
      </c>
      <c r="D492" s="52">
        <v>0.219</v>
      </c>
      <c r="E492" s="41">
        <f t="shared" si="138"/>
        <v>0</v>
      </c>
      <c r="F492" s="38">
        <v>0.46399193548387097</v>
      </c>
      <c r="G492" s="41">
        <f t="shared" si="135"/>
        <v>0</v>
      </c>
      <c r="H492" s="56">
        <v>4.7010335254059719</v>
      </c>
      <c r="I492" s="41">
        <f t="shared" si="132"/>
        <v>0</v>
      </c>
      <c r="J492" s="5"/>
      <c r="K492" s="5"/>
      <c r="L492" s="5">
        <v>6.2E-2</v>
      </c>
      <c r="M492" s="41">
        <f t="shared" si="144"/>
        <v>0</v>
      </c>
      <c r="N492" s="46">
        <v>8.0185185185185193E-2</v>
      </c>
      <c r="O492" s="41">
        <f t="shared" si="139"/>
        <v>0</v>
      </c>
      <c r="P492" s="49">
        <f t="shared" si="140"/>
        <v>7.1092592592592596E-2</v>
      </c>
      <c r="Q492" s="49">
        <f t="shared" si="142"/>
        <v>0</v>
      </c>
      <c r="R492" s="5">
        <v>3.9</v>
      </c>
      <c r="S492" s="41">
        <f t="shared" si="137"/>
        <v>-7.1428571428571512</v>
      </c>
      <c r="T492" s="48"/>
      <c r="U492" s="48"/>
      <c r="V492" s="40">
        <v>9.61</v>
      </c>
      <c r="W492" s="41">
        <f t="shared" si="133"/>
        <v>0</v>
      </c>
      <c r="X492" s="49">
        <f t="shared" si="126"/>
        <v>9.61</v>
      </c>
      <c r="Y492" s="49">
        <f t="shared" si="127"/>
        <v>0</v>
      </c>
      <c r="Z492" s="40"/>
      <c r="AA492" s="40"/>
      <c r="AB492" s="54">
        <v>20.74</v>
      </c>
      <c r="AC492" s="40"/>
      <c r="AD492" s="40"/>
      <c r="AE492" s="40"/>
      <c r="AF492" s="40"/>
      <c r="AG492" s="40"/>
      <c r="AH492" s="57">
        <v>1.2634000000000001</v>
      </c>
      <c r="AI492" s="41">
        <f t="shared" si="136"/>
        <v>0</v>
      </c>
      <c r="AJ492" s="40">
        <v>3.6310000000000002E-2</v>
      </c>
      <c r="AK492" s="41">
        <f t="shared" si="130"/>
        <v>0</v>
      </c>
      <c r="AL492" s="42"/>
      <c r="AM492" s="42"/>
      <c r="AN492" s="49">
        <f t="shared" si="141"/>
        <v>0.64985500000000007</v>
      </c>
      <c r="AO492" s="49">
        <f t="shared" si="143"/>
        <v>0</v>
      </c>
      <c r="AP492" s="40"/>
      <c r="AQ492" s="40"/>
      <c r="AR492" s="53">
        <v>0.121</v>
      </c>
      <c r="AS492" s="41">
        <f t="shared" si="128"/>
        <v>-2.4193548387096753</v>
      </c>
      <c r="AT492" s="5"/>
      <c r="AU492" s="3"/>
      <c r="AV492" s="44">
        <f t="shared" si="134"/>
        <v>4.0686123053482444</v>
      </c>
    </row>
    <row r="493" spans="1:48" x14ac:dyDescent="0.4">
      <c r="A493" s="40">
        <v>1741</v>
      </c>
      <c r="B493" s="47">
        <v>0.21015</v>
      </c>
      <c r="C493" s="41">
        <f t="shared" si="129"/>
        <v>0</v>
      </c>
      <c r="D493" s="52">
        <v>0.219</v>
      </c>
      <c r="E493" s="41">
        <f t="shared" si="138"/>
        <v>0</v>
      </c>
      <c r="F493" s="38">
        <v>0.46399193548387097</v>
      </c>
      <c r="G493" s="41">
        <f t="shared" si="135"/>
        <v>0</v>
      </c>
      <c r="H493" s="56">
        <v>4.7010335254059719</v>
      </c>
      <c r="I493" s="41">
        <f t="shared" si="132"/>
        <v>0</v>
      </c>
      <c r="J493" s="5"/>
      <c r="K493" s="5"/>
      <c r="L493" s="5">
        <v>6.2E-2</v>
      </c>
      <c r="M493" s="41">
        <f t="shared" si="144"/>
        <v>0</v>
      </c>
      <c r="N493" s="46">
        <v>8.0185185185185193E-2</v>
      </c>
      <c r="O493" s="41">
        <f t="shared" si="139"/>
        <v>0</v>
      </c>
      <c r="P493" s="49">
        <f t="shared" si="140"/>
        <v>7.1092592592592596E-2</v>
      </c>
      <c r="Q493" s="49">
        <f t="shared" si="142"/>
        <v>0</v>
      </c>
      <c r="R493" s="5">
        <v>3.9</v>
      </c>
      <c r="S493" s="41">
        <f t="shared" si="137"/>
        <v>0</v>
      </c>
      <c r="T493" s="48"/>
      <c r="U493" s="48"/>
      <c r="V493" s="40">
        <v>9.61</v>
      </c>
      <c r="W493" s="41">
        <f t="shared" si="133"/>
        <v>0</v>
      </c>
      <c r="X493" s="49">
        <f t="shared" si="126"/>
        <v>9.61</v>
      </c>
      <c r="Y493" s="49">
        <f t="shared" si="127"/>
        <v>0</v>
      </c>
      <c r="Z493" s="40"/>
      <c r="AA493" s="40"/>
      <c r="AB493" s="54">
        <v>20.74</v>
      </c>
      <c r="AC493" s="40"/>
      <c r="AD493" s="40"/>
      <c r="AE493" s="40"/>
      <c r="AF493" s="40"/>
      <c r="AG493" s="40"/>
      <c r="AH493" s="57">
        <v>1.2634000000000001</v>
      </c>
      <c r="AI493" s="41">
        <f t="shared" si="136"/>
        <v>0</v>
      </c>
      <c r="AJ493" s="40">
        <v>3.6310000000000002E-2</v>
      </c>
      <c r="AK493" s="41">
        <f t="shared" si="130"/>
        <v>0</v>
      </c>
      <c r="AL493" s="42"/>
      <c r="AM493" s="42"/>
      <c r="AN493" s="49">
        <f t="shared" si="141"/>
        <v>0.64985500000000007</v>
      </c>
      <c r="AO493" s="49">
        <f t="shared" si="143"/>
        <v>0</v>
      </c>
      <c r="AP493" s="40"/>
      <c r="AQ493" s="40"/>
      <c r="AR493" s="53">
        <v>0.121</v>
      </c>
      <c r="AS493" s="41">
        <f t="shared" si="128"/>
        <v>0</v>
      </c>
      <c r="AT493" s="5"/>
      <c r="AU493" s="3"/>
      <c r="AV493" s="44">
        <f t="shared" si="134"/>
        <v>4.0686123053482444</v>
      </c>
    </row>
    <row r="494" spans="1:48" x14ac:dyDescent="0.4">
      <c r="A494" s="40">
        <v>1742</v>
      </c>
      <c r="B494" s="47">
        <v>0.21015</v>
      </c>
      <c r="C494" s="41">
        <f t="shared" si="129"/>
        <v>0</v>
      </c>
      <c r="D494" s="52">
        <v>0.219</v>
      </c>
      <c r="E494" s="41">
        <f t="shared" si="138"/>
        <v>0</v>
      </c>
      <c r="F494" s="38">
        <v>0.46399193548387097</v>
      </c>
      <c r="G494" s="41">
        <f t="shared" si="135"/>
        <v>0</v>
      </c>
      <c r="H494" s="56">
        <v>4.7010335254059719</v>
      </c>
      <c r="I494" s="41">
        <f t="shared" si="132"/>
        <v>0</v>
      </c>
      <c r="J494" s="5"/>
      <c r="K494" s="5"/>
      <c r="L494" s="5">
        <v>6.2E-2</v>
      </c>
      <c r="M494" s="41">
        <f t="shared" si="144"/>
        <v>0</v>
      </c>
      <c r="N494" s="46">
        <v>8.0185185185185193E-2</v>
      </c>
      <c r="O494" s="41">
        <f t="shared" si="139"/>
        <v>0</v>
      </c>
      <c r="P494" s="49">
        <f t="shared" si="140"/>
        <v>7.1092592592592596E-2</v>
      </c>
      <c r="Q494" s="49">
        <f t="shared" si="142"/>
        <v>0</v>
      </c>
      <c r="R494" s="5">
        <v>3.9</v>
      </c>
      <c r="S494" s="41">
        <f t="shared" si="137"/>
        <v>0</v>
      </c>
      <c r="T494" s="48"/>
      <c r="U494" s="48"/>
      <c r="V494" s="40">
        <v>9.61</v>
      </c>
      <c r="W494" s="41">
        <f t="shared" si="133"/>
        <v>0</v>
      </c>
      <c r="X494" s="49">
        <f t="shared" si="126"/>
        <v>9.61</v>
      </c>
      <c r="Y494" s="49">
        <f t="shared" si="127"/>
        <v>0</v>
      </c>
      <c r="Z494" s="40"/>
      <c r="AA494" s="40"/>
      <c r="AB494" s="54">
        <v>20.74</v>
      </c>
      <c r="AC494" s="40"/>
      <c r="AD494" s="40"/>
      <c r="AE494" s="40"/>
      <c r="AF494" s="40"/>
      <c r="AG494" s="40"/>
      <c r="AH494" s="57">
        <v>1.2634000000000001</v>
      </c>
      <c r="AI494" s="41">
        <f t="shared" si="136"/>
        <v>0</v>
      </c>
      <c r="AJ494" s="40">
        <v>3.6310000000000002E-2</v>
      </c>
      <c r="AK494" s="41">
        <f t="shared" si="130"/>
        <v>0</v>
      </c>
      <c r="AL494" s="42"/>
      <c r="AM494" s="42"/>
      <c r="AN494" s="49">
        <f t="shared" si="141"/>
        <v>0.64985500000000007</v>
      </c>
      <c r="AO494" s="49">
        <f t="shared" si="143"/>
        <v>0</v>
      </c>
      <c r="AP494" s="40"/>
      <c r="AQ494" s="40"/>
      <c r="AR494" s="53">
        <v>0.121</v>
      </c>
      <c r="AS494" s="41">
        <f t="shared" si="128"/>
        <v>0</v>
      </c>
      <c r="AT494" s="5"/>
      <c r="AU494" s="3"/>
      <c r="AV494" s="44">
        <f t="shared" si="134"/>
        <v>4.0686123053482444</v>
      </c>
    </row>
    <row r="495" spans="1:48" x14ac:dyDescent="0.4">
      <c r="A495" s="40">
        <v>1743</v>
      </c>
      <c r="B495" s="47">
        <v>0.21015</v>
      </c>
      <c r="C495" s="41">
        <f t="shared" si="129"/>
        <v>0</v>
      </c>
      <c r="D495" s="52">
        <v>0.219</v>
      </c>
      <c r="E495" s="41">
        <f t="shared" si="138"/>
        <v>0</v>
      </c>
      <c r="F495" s="38">
        <v>0.46399193548387097</v>
      </c>
      <c r="G495" s="41">
        <f t="shared" si="135"/>
        <v>0</v>
      </c>
      <c r="H495" s="56">
        <v>4.7010335254059719</v>
      </c>
      <c r="I495" s="41">
        <f t="shared" si="132"/>
        <v>0</v>
      </c>
      <c r="J495" s="5"/>
      <c r="K495" s="5"/>
      <c r="L495" s="5">
        <v>6.2E-2</v>
      </c>
      <c r="M495" s="41">
        <f t="shared" si="144"/>
        <v>0</v>
      </c>
      <c r="N495" s="46">
        <v>8.0185185185185193E-2</v>
      </c>
      <c r="O495" s="41">
        <f t="shared" si="139"/>
        <v>0</v>
      </c>
      <c r="P495" s="49">
        <f t="shared" si="140"/>
        <v>7.1092592592592596E-2</v>
      </c>
      <c r="Q495" s="49">
        <f t="shared" si="142"/>
        <v>0</v>
      </c>
      <c r="R495" s="5">
        <v>3.9</v>
      </c>
      <c r="S495" s="41">
        <f t="shared" si="137"/>
        <v>0</v>
      </c>
      <c r="T495" s="48"/>
      <c r="U495" s="48"/>
      <c r="V495" s="40">
        <v>9.61</v>
      </c>
      <c r="W495" s="41">
        <f t="shared" si="133"/>
        <v>0</v>
      </c>
      <c r="X495" s="49">
        <f t="shared" si="126"/>
        <v>9.61</v>
      </c>
      <c r="Y495" s="49">
        <f t="shared" si="127"/>
        <v>0</v>
      </c>
      <c r="Z495" s="40"/>
      <c r="AA495" s="40"/>
      <c r="AB495" s="54">
        <v>20.74</v>
      </c>
      <c r="AC495" s="40"/>
      <c r="AD495" s="40"/>
      <c r="AE495" s="40"/>
      <c r="AF495" s="40"/>
      <c r="AG495" s="40"/>
      <c r="AH495" s="57">
        <v>1.2634000000000001</v>
      </c>
      <c r="AI495" s="41">
        <f t="shared" si="136"/>
        <v>0</v>
      </c>
      <c r="AJ495" s="40">
        <v>3.6310000000000002E-2</v>
      </c>
      <c r="AK495" s="41">
        <f t="shared" si="130"/>
        <v>0</v>
      </c>
      <c r="AL495" s="42"/>
      <c r="AM495" s="42"/>
      <c r="AN495" s="49">
        <f t="shared" si="141"/>
        <v>0.64985500000000007</v>
      </c>
      <c r="AO495" s="49">
        <f t="shared" si="143"/>
        <v>0</v>
      </c>
      <c r="AP495" s="40"/>
      <c r="AQ495" s="40"/>
      <c r="AR495" s="53">
        <v>0.121</v>
      </c>
      <c r="AS495" s="41">
        <f t="shared" si="128"/>
        <v>0</v>
      </c>
      <c r="AT495" s="5"/>
      <c r="AU495" s="3"/>
      <c r="AV495" s="44">
        <f t="shared" si="134"/>
        <v>4.0686123053482444</v>
      </c>
    </row>
    <row r="496" spans="1:48" x14ac:dyDescent="0.4">
      <c r="A496" s="40">
        <v>1744</v>
      </c>
      <c r="B496" s="47">
        <v>0.21015</v>
      </c>
      <c r="C496" s="41">
        <f t="shared" si="129"/>
        <v>0</v>
      </c>
      <c r="D496" s="52">
        <v>0.219</v>
      </c>
      <c r="E496" s="41">
        <f t="shared" si="138"/>
        <v>0</v>
      </c>
      <c r="F496" s="38">
        <v>0.46399193548387097</v>
      </c>
      <c r="G496" s="41">
        <f t="shared" si="135"/>
        <v>0</v>
      </c>
      <c r="H496" s="56">
        <v>4.7010335254059719</v>
      </c>
      <c r="I496" s="41">
        <f t="shared" si="132"/>
        <v>0</v>
      </c>
      <c r="J496" s="5"/>
      <c r="K496" s="5"/>
      <c r="L496" s="5">
        <v>6.2E-2</v>
      </c>
      <c r="M496" s="41">
        <f t="shared" si="144"/>
        <v>0</v>
      </c>
      <c r="N496" s="46">
        <v>8.0185185185185193E-2</v>
      </c>
      <c r="O496" s="41">
        <f t="shared" si="139"/>
        <v>0</v>
      </c>
      <c r="P496" s="49">
        <f t="shared" si="140"/>
        <v>7.1092592592592596E-2</v>
      </c>
      <c r="Q496" s="49">
        <f t="shared" si="142"/>
        <v>0</v>
      </c>
      <c r="R496" s="5">
        <v>3.9</v>
      </c>
      <c r="S496" s="41">
        <f t="shared" si="137"/>
        <v>0</v>
      </c>
      <c r="T496" s="48"/>
      <c r="U496" s="48"/>
      <c r="V496" s="40">
        <v>9.61</v>
      </c>
      <c r="W496" s="41">
        <f t="shared" si="133"/>
        <v>0</v>
      </c>
      <c r="X496" s="49">
        <f t="shared" si="126"/>
        <v>9.61</v>
      </c>
      <c r="Y496" s="49">
        <f t="shared" si="127"/>
        <v>0</v>
      </c>
      <c r="Z496" s="40"/>
      <c r="AA496" s="40"/>
      <c r="AB496" s="54">
        <v>20.74</v>
      </c>
      <c r="AC496" s="40"/>
      <c r="AD496" s="40"/>
      <c r="AE496" s="40"/>
      <c r="AF496" s="40"/>
      <c r="AG496" s="40"/>
      <c r="AH496" s="57">
        <v>1.2634000000000001</v>
      </c>
      <c r="AI496" s="41">
        <f t="shared" si="136"/>
        <v>0</v>
      </c>
      <c r="AJ496" s="40">
        <v>3.6310000000000002E-2</v>
      </c>
      <c r="AK496" s="41">
        <f t="shared" si="130"/>
        <v>0</v>
      </c>
      <c r="AL496" s="42"/>
      <c r="AM496" s="42"/>
      <c r="AN496" s="49">
        <f t="shared" si="141"/>
        <v>0.64985500000000007</v>
      </c>
      <c r="AO496" s="49">
        <f t="shared" si="143"/>
        <v>0</v>
      </c>
      <c r="AP496" s="40"/>
      <c r="AQ496" s="40"/>
      <c r="AR496" s="53">
        <v>0.121</v>
      </c>
      <c r="AS496" s="41">
        <f t="shared" si="128"/>
        <v>0</v>
      </c>
      <c r="AT496" s="5"/>
      <c r="AU496" s="3"/>
      <c r="AV496" s="44">
        <f t="shared" si="134"/>
        <v>4.0686123053482444</v>
      </c>
    </row>
    <row r="497" spans="1:48" x14ac:dyDescent="0.4">
      <c r="A497" s="40">
        <v>1745</v>
      </c>
      <c r="B497" s="47">
        <v>0.21015</v>
      </c>
      <c r="C497" s="41">
        <f t="shared" si="129"/>
        <v>0</v>
      </c>
      <c r="D497" s="52">
        <v>0.219</v>
      </c>
      <c r="E497" s="41">
        <f t="shared" si="138"/>
        <v>0</v>
      </c>
      <c r="F497" s="38">
        <v>0.46399193548387097</v>
      </c>
      <c r="G497" s="41">
        <f t="shared" si="135"/>
        <v>0</v>
      </c>
      <c r="H497" s="56">
        <v>4.7010335254059719</v>
      </c>
      <c r="I497" s="41">
        <f t="shared" si="132"/>
        <v>0</v>
      </c>
      <c r="J497" s="5"/>
      <c r="K497" s="5"/>
      <c r="L497" s="5">
        <v>6.2E-2</v>
      </c>
      <c r="M497" s="41">
        <f t="shared" si="144"/>
        <v>0</v>
      </c>
      <c r="N497" s="46">
        <v>8.0185185185185193E-2</v>
      </c>
      <c r="O497" s="41">
        <f t="shared" si="139"/>
        <v>0</v>
      </c>
      <c r="P497" s="49">
        <f t="shared" si="140"/>
        <v>7.1092592592592596E-2</v>
      </c>
      <c r="Q497" s="49">
        <f t="shared" si="142"/>
        <v>0</v>
      </c>
      <c r="R497" s="5">
        <v>3.9</v>
      </c>
      <c r="S497" s="41">
        <f t="shared" si="137"/>
        <v>0</v>
      </c>
      <c r="T497" s="48"/>
      <c r="U497" s="48"/>
      <c r="V497" s="40">
        <v>9.61</v>
      </c>
      <c r="W497" s="41">
        <f t="shared" si="133"/>
        <v>0</v>
      </c>
      <c r="X497" s="49">
        <f t="shared" si="126"/>
        <v>9.61</v>
      </c>
      <c r="Y497" s="49">
        <f t="shared" si="127"/>
        <v>0</v>
      </c>
      <c r="Z497" s="40"/>
      <c r="AA497" s="40"/>
      <c r="AB497" s="54">
        <v>20.74</v>
      </c>
      <c r="AC497" s="40"/>
      <c r="AD497" s="40"/>
      <c r="AE497" s="40"/>
      <c r="AF497" s="40"/>
      <c r="AG497" s="40"/>
      <c r="AH497" s="57">
        <v>1.2634000000000001</v>
      </c>
      <c r="AI497" s="41">
        <f t="shared" si="136"/>
        <v>0</v>
      </c>
      <c r="AJ497" s="40">
        <v>3.6310000000000002E-2</v>
      </c>
      <c r="AK497" s="41">
        <f t="shared" si="130"/>
        <v>0</v>
      </c>
      <c r="AL497" s="42"/>
      <c r="AM497" s="42"/>
      <c r="AN497" s="49">
        <f t="shared" si="141"/>
        <v>0.64985500000000007</v>
      </c>
      <c r="AO497" s="49">
        <f t="shared" si="143"/>
        <v>0</v>
      </c>
      <c r="AP497" s="40"/>
      <c r="AQ497" s="40"/>
      <c r="AR497" s="53">
        <v>0.121</v>
      </c>
      <c r="AS497" s="41">
        <f t="shared" si="128"/>
        <v>0</v>
      </c>
      <c r="AT497" s="5"/>
      <c r="AU497" s="3"/>
      <c r="AV497" s="44">
        <f t="shared" si="134"/>
        <v>4.0686123053482444</v>
      </c>
    </row>
    <row r="498" spans="1:48" x14ac:dyDescent="0.4">
      <c r="A498" s="40">
        <v>1746</v>
      </c>
      <c r="B498" s="47">
        <v>0.21015</v>
      </c>
      <c r="C498" s="41">
        <f t="shared" si="129"/>
        <v>0</v>
      </c>
      <c r="D498" s="52">
        <v>0.219</v>
      </c>
      <c r="E498" s="41">
        <f t="shared" si="138"/>
        <v>0</v>
      </c>
      <c r="F498" s="38">
        <v>0.46399193548387097</v>
      </c>
      <c r="G498" s="41">
        <f t="shared" si="135"/>
        <v>0</v>
      </c>
      <c r="H498" s="56">
        <v>4.7010335254059719</v>
      </c>
      <c r="I498" s="41">
        <f t="shared" si="132"/>
        <v>0</v>
      </c>
      <c r="J498" s="5"/>
      <c r="K498" s="5"/>
      <c r="L498" s="5">
        <v>6.2E-2</v>
      </c>
      <c r="M498" s="41">
        <f t="shared" si="144"/>
        <v>0</v>
      </c>
      <c r="N498" s="46">
        <v>8.0185185185185193E-2</v>
      </c>
      <c r="O498" s="41">
        <f t="shared" si="139"/>
        <v>0</v>
      </c>
      <c r="P498" s="49">
        <f t="shared" si="140"/>
        <v>7.1092592592592596E-2</v>
      </c>
      <c r="Q498" s="49">
        <f t="shared" si="142"/>
        <v>0</v>
      </c>
      <c r="R498" s="5">
        <v>3.9</v>
      </c>
      <c r="S498" s="41">
        <f t="shared" si="137"/>
        <v>0</v>
      </c>
      <c r="T498" s="48"/>
      <c r="U498" s="48"/>
      <c r="V498" s="40">
        <v>9.61</v>
      </c>
      <c r="W498" s="41">
        <f t="shared" si="133"/>
        <v>0</v>
      </c>
      <c r="X498" s="49">
        <f t="shared" si="126"/>
        <v>9.61</v>
      </c>
      <c r="Y498" s="49">
        <f t="shared" si="127"/>
        <v>0</v>
      </c>
      <c r="Z498" s="40"/>
      <c r="AA498" s="40"/>
      <c r="AB498" s="54">
        <v>20.74</v>
      </c>
      <c r="AC498" s="40"/>
      <c r="AD498" s="40"/>
      <c r="AE498" s="40"/>
      <c r="AF498" s="40"/>
      <c r="AG498" s="40"/>
      <c r="AH498" s="57">
        <v>1.2634000000000001</v>
      </c>
      <c r="AI498" s="41">
        <f t="shared" si="136"/>
        <v>0</v>
      </c>
      <c r="AJ498" s="40">
        <v>3.6310000000000002E-2</v>
      </c>
      <c r="AK498" s="41">
        <f t="shared" si="130"/>
        <v>0</v>
      </c>
      <c r="AL498" s="42"/>
      <c r="AM498" s="42"/>
      <c r="AN498" s="49">
        <f t="shared" si="141"/>
        <v>0.64985500000000007</v>
      </c>
      <c r="AO498" s="49">
        <f t="shared" si="143"/>
        <v>0</v>
      </c>
      <c r="AP498" s="40"/>
      <c r="AQ498" s="40"/>
      <c r="AR498" s="53">
        <v>0.121</v>
      </c>
      <c r="AS498" s="41">
        <f t="shared" si="128"/>
        <v>0</v>
      </c>
      <c r="AT498" s="5"/>
      <c r="AU498" s="3"/>
      <c r="AV498" s="44">
        <f t="shared" si="134"/>
        <v>4.0686123053482444</v>
      </c>
    </row>
    <row r="499" spans="1:48" x14ac:dyDescent="0.4">
      <c r="A499" s="40">
        <v>1747</v>
      </c>
      <c r="B499" s="47">
        <v>0.21015</v>
      </c>
      <c r="C499" s="41">
        <f t="shared" si="129"/>
        <v>0</v>
      </c>
      <c r="D499" s="52">
        <v>0.219</v>
      </c>
      <c r="E499" s="41">
        <f t="shared" si="138"/>
        <v>0</v>
      </c>
      <c r="F499" s="38">
        <v>0.46399193548387097</v>
      </c>
      <c r="G499" s="41">
        <f t="shared" si="135"/>
        <v>0</v>
      </c>
      <c r="H499" s="56">
        <v>4.7010335254059719</v>
      </c>
      <c r="I499" s="41">
        <f t="shared" si="132"/>
        <v>0</v>
      </c>
      <c r="J499" s="5"/>
      <c r="K499" s="5"/>
      <c r="L499" s="5">
        <v>6.2E-2</v>
      </c>
      <c r="M499" s="41">
        <f t="shared" si="144"/>
        <v>0</v>
      </c>
      <c r="N499" s="46">
        <v>8.0185185185185193E-2</v>
      </c>
      <c r="O499" s="41">
        <f t="shared" si="139"/>
        <v>0</v>
      </c>
      <c r="P499" s="49">
        <f t="shared" si="140"/>
        <v>7.1092592592592596E-2</v>
      </c>
      <c r="Q499" s="49">
        <f t="shared" si="142"/>
        <v>0</v>
      </c>
      <c r="R499" s="5">
        <v>3.9</v>
      </c>
      <c r="S499" s="41">
        <f t="shared" si="137"/>
        <v>0</v>
      </c>
      <c r="T499" s="48"/>
      <c r="U499" s="48"/>
      <c r="V499" s="40">
        <v>9.61</v>
      </c>
      <c r="W499" s="41">
        <f t="shared" si="133"/>
        <v>0</v>
      </c>
      <c r="X499" s="49">
        <f t="shared" si="126"/>
        <v>9.61</v>
      </c>
      <c r="Y499" s="49">
        <f t="shared" si="127"/>
        <v>0</v>
      </c>
      <c r="Z499" s="40"/>
      <c r="AA499" s="40"/>
      <c r="AB499" s="54">
        <v>20.74</v>
      </c>
      <c r="AC499" s="40"/>
      <c r="AD499" s="40"/>
      <c r="AE499" s="40"/>
      <c r="AF499" s="40"/>
      <c r="AG499" s="40"/>
      <c r="AH499" s="57">
        <v>1.2634000000000001</v>
      </c>
      <c r="AI499" s="41">
        <f t="shared" si="136"/>
        <v>0</v>
      </c>
      <c r="AJ499" s="40">
        <v>3.6310000000000002E-2</v>
      </c>
      <c r="AK499" s="41">
        <f t="shared" si="130"/>
        <v>0</v>
      </c>
      <c r="AL499" s="42"/>
      <c r="AM499" s="42"/>
      <c r="AN499" s="49">
        <f t="shared" si="141"/>
        <v>0.64985500000000007</v>
      </c>
      <c r="AO499" s="49">
        <f t="shared" si="143"/>
        <v>0</v>
      </c>
      <c r="AP499" s="40"/>
      <c r="AQ499" s="40"/>
      <c r="AR499" s="53">
        <v>0.121</v>
      </c>
      <c r="AS499" s="41">
        <f t="shared" si="128"/>
        <v>0</v>
      </c>
      <c r="AT499" s="5"/>
      <c r="AU499" s="3"/>
      <c r="AV499" s="44">
        <f t="shared" si="134"/>
        <v>4.0686123053482444</v>
      </c>
    </row>
    <row r="500" spans="1:48" x14ac:dyDescent="0.4">
      <c r="A500" s="40">
        <v>1748</v>
      </c>
      <c r="B500" s="47">
        <v>0.21015</v>
      </c>
      <c r="C500" s="41">
        <f t="shared" si="129"/>
        <v>0</v>
      </c>
      <c r="D500" s="52">
        <v>0.219</v>
      </c>
      <c r="E500" s="41">
        <f t="shared" si="138"/>
        <v>0</v>
      </c>
      <c r="F500" s="38">
        <v>0.46399193548387097</v>
      </c>
      <c r="G500" s="41">
        <f t="shared" si="135"/>
        <v>0</v>
      </c>
      <c r="H500" s="56">
        <v>4.7010335254059719</v>
      </c>
      <c r="I500" s="41">
        <f t="shared" si="132"/>
        <v>0</v>
      </c>
      <c r="J500" s="5"/>
      <c r="K500" s="5"/>
      <c r="L500" s="5">
        <v>6.2E-2</v>
      </c>
      <c r="M500" s="41">
        <f t="shared" si="144"/>
        <v>0</v>
      </c>
      <c r="N500" s="46">
        <v>8.0185185185185193E-2</v>
      </c>
      <c r="O500" s="41">
        <f t="shared" si="139"/>
        <v>0</v>
      </c>
      <c r="P500" s="49">
        <f t="shared" si="140"/>
        <v>7.1092592592592596E-2</v>
      </c>
      <c r="Q500" s="49">
        <f t="shared" si="142"/>
        <v>0</v>
      </c>
      <c r="R500" s="5">
        <v>3.9</v>
      </c>
      <c r="S500" s="41">
        <f t="shared" si="137"/>
        <v>0</v>
      </c>
      <c r="T500" s="48"/>
      <c r="U500" s="48"/>
      <c r="V500" s="40">
        <v>9.61</v>
      </c>
      <c r="W500" s="41">
        <f t="shared" si="133"/>
        <v>0</v>
      </c>
      <c r="X500" s="49">
        <f t="shared" si="126"/>
        <v>9.61</v>
      </c>
      <c r="Y500" s="49">
        <f t="shared" si="127"/>
        <v>0</v>
      </c>
      <c r="Z500" s="40"/>
      <c r="AA500" s="40"/>
      <c r="AB500" s="54">
        <v>20.74</v>
      </c>
      <c r="AC500" s="40"/>
      <c r="AD500" s="40"/>
      <c r="AE500" s="40"/>
      <c r="AF500" s="40"/>
      <c r="AG500" s="40"/>
      <c r="AH500" s="57">
        <v>1.2634000000000001</v>
      </c>
      <c r="AI500" s="41">
        <f t="shared" si="136"/>
        <v>0</v>
      </c>
      <c r="AJ500" s="40">
        <v>3.6310000000000002E-2</v>
      </c>
      <c r="AK500" s="41">
        <f t="shared" si="130"/>
        <v>0</v>
      </c>
      <c r="AL500" s="42"/>
      <c r="AM500" s="42"/>
      <c r="AN500" s="49">
        <f t="shared" si="141"/>
        <v>0.64985500000000007</v>
      </c>
      <c r="AO500" s="49">
        <f t="shared" si="143"/>
        <v>0</v>
      </c>
      <c r="AP500" s="40"/>
      <c r="AQ500" s="40"/>
      <c r="AR500" s="53">
        <v>0.121</v>
      </c>
      <c r="AS500" s="41">
        <f t="shared" si="128"/>
        <v>0</v>
      </c>
      <c r="AT500" s="5"/>
      <c r="AU500" s="3"/>
      <c r="AV500" s="44">
        <f t="shared" si="134"/>
        <v>4.0686123053482444</v>
      </c>
    </row>
    <row r="501" spans="1:48" x14ac:dyDescent="0.4">
      <c r="A501" s="40">
        <v>1749</v>
      </c>
      <c r="B501" s="47">
        <v>0.21015</v>
      </c>
      <c r="C501" s="41">
        <f t="shared" si="129"/>
        <v>0</v>
      </c>
      <c r="D501" s="52">
        <v>0.219</v>
      </c>
      <c r="E501" s="41">
        <f t="shared" si="138"/>
        <v>0</v>
      </c>
      <c r="F501" s="38">
        <v>0.46399193548387097</v>
      </c>
      <c r="G501" s="41">
        <f t="shared" si="135"/>
        <v>0</v>
      </c>
      <c r="H501" s="56">
        <v>4.7010335254059719</v>
      </c>
      <c r="I501" s="41">
        <f t="shared" si="132"/>
        <v>0</v>
      </c>
      <c r="J501" s="5"/>
      <c r="K501" s="5"/>
      <c r="L501" s="5">
        <v>6.2E-2</v>
      </c>
      <c r="M501" s="41">
        <f t="shared" si="144"/>
        <v>0</v>
      </c>
      <c r="N501" s="46">
        <v>8.0185185185185193E-2</v>
      </c>
      <c r="O501" s="41">
        <f t="shared" si="139"/>
        <v>0</v>
      </c>
      <c r="P501" s="49">
        <f t="shared" si="140"/>
        <v>7.1092592592592596E-2</v>
      </c>
      <c r="Q501" s="49">
        <f t="shared" si="142"/>
        <v>0</v>
      </c>
      <c r="R501" s="5">
        <v>3.9</v>
      </c>
      <c r="S501" s="41">
        <f t="shared" si="137"/>
        <v>0</v>
      </c>
      <c r="T501" s="48"/>
      <c r="U501" s="48"/>
      <c r="V501" s="40">
        <v>9.61</v>
      </c>
      <c r="W501" s="41">
        <f t="shared" si="133"/>
        <v>0</v>
      </c>
      <c r="X501" s="49">
        <f t="shared" ref="X501:X552" si="145">AVERAGE(T501,V501)</f>
        <v>9.61</v>
      </c>
      <c r="Y501" s="49">
        <f t="shared" si="127"/>
        <v>0</v>
      </c>
      <c r="Z501" s="40"/>
      <c r="AA501" s="40"/>
      <c r="AB501" s="54">
        <v>20.74</v>
      </c>
      <c r="AC501" s="40"/>
      <c r="AD501" s="40"/>
      <c r="AE501" s="40"/>
      <c r="AF501" s="40"/>
      <c r="AG501" s="40"/>
      <c r="AH501" s="57">
        <v>1.2634000000000001</v>
      </c>
      <c r="AI501" s="41">
        <f t="shared" si="136"/>
        <v>0</v>
      </c>
      <c r="AJ501" s="40">
        <v>3.6310000000000002E-2</v>
      </c>
      <c r="AK501" s="41">
        <f t="shared" si="130"/>
        <v>0</v>
      </c>
      <c r="AL501" s="42"/>
      <c r="AM501" s="42"/>
      <c r="AN501" s="49">
        <f t="shared" si="141"/>
        <v>0.64985500000000007</v>
      </c>
      <c r="AO501" s="49">
        <f t="shared" si="143"/>
        <v>0</v>
      </c>
      <c r="AP501" s="40"/>
      <c r="AQ501" s="40"/>
      <c r="AR501" s="53">
        <v>0.121</v>
      </c>
      <c r="AS501" s="41">
        <f t="shared" si="128"/>
        <v>0</v>
      </c>
      <c r="AT501" s="5"/>
      <c r="AU501" s="3"/>
      <c r="AV501" s="44">
        <f t="shared" si="134"/>
        <v>4.0686123053482444</v>
      </c>
    </row>
    <row r="502" spans="1:48" x14ac:dyDescent="0.4">
      <c r="A502" s="40">
        <v>1750</v>
      </c>
      <c r="B502" s="47">
        <v>0.20480999999999999</v>
      </c>
      <c r="C502" s="41">
        <f t="shared" si="129"/>
        <v>-2.5410421127765925</v>
      </c>
      <c r="D502" s="52">
        <v>0.20874999999999999</v>
      </c>
      <c r="E502" s="41">
        <f t="shared" si="138"/>
        <v>-4.6803652968036573</v>
      </c>
      <c r="F502" s="38">
        <v>0.46399193548387097</v>
      </c>
      <c r="G502" s="41">
        <f t="shared" si="135"/>
        <v>0</v>
      </c>
      <c r="H502" s="56">
        <v>4.7010335254059719</v>
      </c>
      <c r="I502" s="41">
        <f t="shared" si="132"/>
        <v>0</v>
      </c>
      <c r="J502" s="5"/>
      <c r="K502" s="5"/>
      <c r="L502" s="5">
        <v>6.2E-2</v>
      </c>
      <c r="M502" s="41">
        <f t="shared" si="144"/>
        <v>0</v>
      </c>
      <c r="N502" s="46">
        <v>8.0185185185185193E-2</v>
      </c>
      <c r="O502" s="41">
        <f t="shared" si="139"/>
        <v>0</v>
      </c>
      <c r="P502" s="49">
        <f t="shared" si="140"/>
        <v>7.1092592592592596E-2</v>
      </c>
      <c r="Q502" s="49">
        <f t="shared" si="142"/>
        <v>0</v>
      </c>
      <c r="R502" s="5">
        <v>3.9</v>
      </c>
      <c r="S502" s="41">
        <f t="shared" si="137"/>
        <v>0</v>
      </c>
      <c r="T502" s="48"/>
      <c r="U502" s="48"/>
      <c r="V502" s="40">
        <v>9.61</v>
      </c>
      <c r="W502" s="41">
        <f t="shared" si="133"/>
        <v>0</v>
      </c>
      <c r="X502" s="49">
        <f t="shared" si="145"/>
        <v>9.61</v>
      </c>
      <c r="Y502" s="49">
        <f t="shared" ref="Y502:Y552" si="146">AVERAGE(U502,W502)</f>
        <v>0</v>
      </c>
      <c r="Z502" s="54">
        <v>2.1915605000000001E-2</v>
      </c>
      <c r="AA502" s="54"/>
      <c r="AB502" s="54">
        <v>20.74</v>
      </c>
      <c r="AC502" s="54"/>
      <c r="AD502" s="54"/>
      <c r="AE502" s="54"/>
      <c r="AF502" s="54"/>
      <c r="AG502" s="54"/>
      <c r="AH502" s="57">
        <v>1.2634000000000001</v>
      </c>
      <c r="AI502" s="41">
        <f t="shared" si="136"/>
        <v>0</v>
      </c>
      <c r="AJ502" s="54">
        <v>3.6310000000000002E-2</v>
      </c>
      <c r="AK502" s="41">
        <f t="shared" si="130"/>
        <v>0</v>
      </c>
      <c r="AL502" s="42"/>
      <c r="AM502" s="42"/>
      <c r="AN502" s="49">
        <f t="shared" si="141"/>
        <v>0.64985500000000007</v>
      </c>
      <c r="AO502" s="49">
        <f t="shared" si="143"/>
        <v>0</v>
      </c>
      <c r="AP502" s="54"/>
      <c r="AQ502" s="54"/>
      <c r="AR502" s="53">
        <v>0.121</v>
      </c>
      <c r="AS502" s="41">
        <f t="shared" si="128"/>
        <v>0</v>
      </c>
      <c r="AT502" s="5"/>
      <c r="AU502" s="5"/>
      <c r="AV502" s="44">
        <f t="shared" si="134"/>
        <v>3.6993135144074945</v>
      </c>
    </row>
    <row r="503" spans="1:48" x14ac:dyDescent="0.4">
      <c r="A503" s="40">
        <v>1751</v>
      </c>
      <c r="B503" s="47">
        <v>0.19514000000000001</v>
      </c>
      <c r="C503" s="41">
        <f t="shared" si="129"/>
        <v>-4.7214491479908087</v>
      </c>
      <c r="D503" s="52">
        <v>0.20874999999999999</v>
      </c>
      <c r="E503" s="41">
        <f t="shared" si="138"/>
        <v>0</v>
      </c>
      <c r="F503" s="38">
        <v>0.46399193548387097</v>
      </c>
      <c r="G503" s="41">
        <f t="shared" si="135"/>
        <v>0</v>
      </c>
      <c r="H503" s="56">
        <v>4.7010335254059719</v>
      </c>
      <c r="I503" s="41">
        <f t="shared" si="132"/>
        <v>0</v>
      </c>
      <c r="J503" s="5"/>
      <c r="K503" s="5"/>
      <c r="L503" s="5">
        <v>6.2E-2</v>
      </c>
      <c r="M503" s="41">
        <f t="shared" si="144"/>
        <v>0</v>
      </c>
      <c r="N503" s="46">
        <v>8.0185185185185193E-2</v>
      </c>
      <c r="O503" s="41">
        <f t="shared" si="139"/>
        <v>0</v>
      </c>
      <c r="P503" s="49">
        <f t="shared" si="140"/>
        <v>7.1092592592592596E-2</v>
      </c>
      <c r="Q503" s="49">
        <f t="shared" si="142"/>
        <v>0</v>
      </c>
      <c r="R503" s="5">
        <v>3.9</v>
      </c>
      <c r="S503" s="41">
        <f t="shared" si="137"/>
        <v>0</v>
      </c>
      <c r="T503" s="48"/>
      <c r="U503" s="48"/>
      <c r="V503" s="40">
        <v>9.61</v>
      </c>
      <c r="W503" s="41">
        <f t="shared" si="133"/>
        <v>0</v>
      </c>
      <c r="X503" s="49">
        <f t="shared" si="145"/>
        <v>9.61</v>
      </c>
      <c r="Y503" s="49">
        <f t="shared" si="146"/>
        <v>0</v>
      </c>
      <c r="Z503" s="54">
        <v>2.2324030000000002E-2</v>
      </c>
      <c r="AA503" s="41">
        <f t="shared" ref="AA503:AA534" si="147">100*(Z503/Z502-1)</f>
        <v>1.8636263977197975</v>
      </c>
      <c r="AB503" s="54">
        <v>20.74</v>
      </c>
      <c r="AC503" s="54"/>
      <c r="AD503" s="54"/>
      <c r="AE503" s="54"/>
      <c r="AF503" s="54"/>
      <c r="AG503" s="54"/>
      <c r="AH503" s="57">
        <v>1.2634000000000001</v>
      </c>
      <c r="AI503" s="41">
        <f t="shared" si="136"/>
        <v>0</v>
      </c>
      <c r="AJ503" s="54">
        <v>3.6310000000000002E-2</v>
      </c>
      <c r="AK503" s="41">
        <f t="shared" si="130"/>
        <v>0</v>
      </c>
      <c r="AL503" s="42"/>
      <c r="AM503" s="42"/>
      <c r="AN503" s="49">
        <f t="shared" si="141"/>
        <v>0.64985500000000007</v>
      </c>
      <c r="AO503" s="49">
        <f t="shared" si="143"/>
        <v>0</v>
      </c>
      <c r="AP503" s="54"/>
      <c r="AQ503" s="54"/>
      <c r="AR503" s="53">
        <v>0.121</v>
      </c>
      <c r="AS503" s="41">
        <f t="shared" si="128"/>
        <v>0</v>
      </c>
      <c r="AT503" s="5"/>
      <c r="AU503" s="5"/>
      <c r="AV503" s="44">
        <f t="shared" si="134"/>
        <v>3.6984715530438579</v>
      </c>
    </row>
    <row r="504" spans="1:48" x14ac:dyDescent="0.4">
      <c r="A504" s="40">
        <v>1752</v>
      </c>
      <c r="B504" s="47">
        <v>0.19514000000000001</v>
      </c>
      <c r="C504" s="41">
        <f t="shared" si="129"/>
        <v>0</v>
      </c>
      <c r="D504" s="52">
        <v>0.20874999999999999</v>
      </c>
      <c r="E504" s="41">
        <f t="shared" si="138"/>
        <v>0</v>
      </c>
      <c r="F504" s="38">
        <v>0.46399193548387097</v>
      </c>
      <c r="G504" s="41">
        <f t="shared" si="135"/>
        <v>0</v>
      </c>
      <c r="H504" s="56">
        <v>4.7010335254059719</v>
      </c>
      <c r="I504" s="41">
        <f t="shared" si="132"/>
        <v>0</v>
      </c>
      <c r="J504" s="5"/>
      <c r="K504" s="5"/>
      <c r="L504" s="5">
        <v>6.2E-2</v>
      </c>
      <c r="M504" s="41">
        <f t="shared" si="144"/>
        <v>0</v>
      </c>
      <c r="N504" s="46">
        <v>8.0185185185185193E-2</v>
      </c>
      <c r="O504" s="41">
        <f t="shared" si="139"/>
        <v>0</v>
      </c>
      <c r="P504" s="49">
        <f t="shared" si="140"/>
        <v>7.1092592592592596E-2</v>
      </c>
      <c r="Q504" s="49">
        <f t="shared" si="142"/>
        <v>0</v>
      </c>
      <c r="R504" s="5">
        <v>3.9</v>
      </c>
      <c r="S504" s="41">
        <f t="shared" si="137"/>
        <v>0</v>
      </c>
      <c r="T504" s="48"/>
      <c r="U504" s="48"/>
      <c r="V504" s="40">
        <v>9.61</v>
      </c>
      <c r="W504" s="41">
        <f t="shared" si="133"/>
        <v>0</v>
      </c>
      <c r="X504" s="49">
        <f t="shared" si="145"/>
        <v>9.61</v>
      </c>
      <c r="Y504" s="49">
        <f t="shared" si="146"/>
        <v>0</v>
      </c>
      <c r="Z504" s="54">
        <v>2.2141439999999998E-2</v>
      </c>
      <c r="AA504" s="41">
        <f t="shared" si="147"/>
        <v>-0.81790787774430607</v>
      </c>
      <c r="AB504" s="54">
        <v>20.74</v>
      </c>
      <c r="AC504" s="54"/>
      <c r="AD504" s="54"/>
      <c r="AE504" s="54"/>
      <c r="AF504" s="54"/>
      <c r="AG504" s="54"/>
      <c r="AH504" s="57">
        <v>1.2634000000000001</v>
      </c>
      <c r="AI504" s="41">
        <f t="shared" si="136"/>
        <v>0</v>
      </c>
      <c r="AJ504" s="54">
        <v>3.6310000000000002E-2</v>
      </c>
      <c r="AK504" s="41">
        <f t="shared" si="130"/>
        <v>0</v>
      </c>
      <c r="AL504" s="42"/>
      <c r="AM504" s="42"/>
      <c r="AN504" s="49">
        <f t="shared" si="141"/>
        <v>0.64985500000000007</v>
      </c>
      <c r="AO504" s="49">
        <f t="shared" si="143"/>
        <v>0</v>
      </c>
      <c r="AP504" s="54"/>
      <c r="AQ504" s="54"/>
      <c r="AR504" s="53">
        <v>0.121</v>
      </c>
      <c r="AS504" s="41">
        <f t="shared" si="128"/>
        <v>0</v>
      </c>
      <c r="AT504" s="5"/>
      <c r="AU504" s="5"/>
      <c r="AV504" s="44">
        <f t="shared" si="134"/>
        <v>3.6984549539529485</v>
      </c>
    </row>
    <row r="505" spans="1:48" x14ac:dyDescent="0.4">
      <c r="A505" s="40">
        <v>1753</v>
      </c>
      <c r="B505" s="47">
        <v>0.19514000000000001</v>
      </c>
      <c r="C505" s="41">
        <f t="shared" si="129"/>
        <v>0</v>
      </c>
      <c r="D505" s="52">
        <v>0.20874999999999999</v>
      </c>
      <c r="E505" s="41">
        <f t="shared" si="138"/>
        <v>0</v>
      </c>
      <c r="F505" s="38">
        <v>0.46399193548387097</v>
      </c>
      <c r="G505" s="41">
        <f t="shared" si="135"/>
        <v>0</v>
      </c>
      <c r="H505" s="56">
        <v>4.7010335254059719</v>
      </c>
      <c r="I505" s="41">
        <f t="shared" si="132"/>
        <v>0</v>
      </c>
      <c r="J505" s="36"/>
      <c r="K505" s="36"/>
      <c r="L505" s="36">
        <v>6.2E-2</v>
      </c>
      <c r="M505" s="41">
        <f t="shared" si="144"/>
        <v>0</v>
      </c>
      <c r="N505" s="37">
        <v>8.0185185185185193E-2</v>
      </c>
      <c r="O505" s="41">
        <f t="shared" si="139"/>
        <v>0</v>
      </c>
      <c r="P505" s="49">
        <f t="shared" si="140"/>
        <v>7.1092592592592596E-2</v>
      </c>
      <c r="Q505" s="49">
        <f t="shared" si="142"/>
        <v>0</v>
      </c>
      <c r="R505" s="5">
        <v>3.9</v>
      </c>
      <c r="S505" s="41">
        <f t="shared" si="137"/>
        <v>0</v>
      </c>
      <c r="T505" s="48"/>
      <c r="U505" s="48"/>
      <c r="V505" s="40">
        <v>9.61</v>
      </c>
      <c r="W505" s="41">
        <f t="shared" si="133"/>
        <v>0</v>
      </c>
      <c r="X505" s="49">
        <f t="shared" si="145"/>
        <v>9.61</v>
      </c>
      <c r="Y505" s="49">
        <f t="shared" si="146"/>
        <v>0</v>
      </c>
      <c r="Z505" s="54">
        <v>2.2103000000000001E-2</v>
      </c>
      <c r="AA505" s="41">
        <f t="shared" si="147"/>
        <v>-0.17361111111109384</v>
      </c>
      <c r="AB505" s="54">
        <v>20.74</v>
      </c>
      <c r="AC505" s="54"/>
      <c r="AD505" s="54"/>
      <c r="AE505" s="54"/>
      <c r="AF505" s="54"/>
      <c r="AG505" s="54"/>
      <c r="AH505" s="57">
        <v>1.2634000000000001</v>
      </c>
      <c r="AI505" s="41">
        <f t="shared" si="136"/>
        <v>0</v>
      </c>
      <c r="AJ505" s="54">
        <v>3.6310000000000002E-2</v>
      </c>
      <c r="AK505" s="41">
        <f t="shared" si="130"/>
        <v>0</v>
      </c>
      <c r="AL505" s="42"/>
      <c r="AM505" s="42"/>
      <c r="AN505" s="49">
        <f t="shared" si="141"/>
        <v>0.64985500000000007</v>
      </c>
      <c r="AO505" s="49">
        <f t="shared" si="143"/>
        <v>0</v>
      </c>
      <c r="AP505" s="54"/>
      <c r="AQ505" s="54"/>
      <c r="AR505" s="53">
        <v>0.121</v>
      </c>
      <c r="AS505" s="41">
        <f t="shared" ref="AS505:AS568" si="148">100*(AR505/AR504-1)</f>
        <v>0</v>
      </c>
      <c r="AT505" s="5"/>
      <c r="AU505" s="5"/>
      <c r="AV505" s="44">
        <f t="shared" si="134"/>
        <v>3.6984514594074942</v>
      </c>
    </row>
    <row r="506" spans="1:48" x14ac:dyDescent="0.4">
      <c r="A506" s="40">
        <v>1754</v>
      </c>
      <c r="B506" s="47">
        <v>0.19514000000000001</v>
      </c>
      <c r="C506" s="41">
        <f t="shared" si="129"/>
        <v>0</v>
      </c>
      <c r="D506" s="52">
        <v>0.20874999999999999</v>
      </c>
      <c r="E506" s="41">
        <f t="shared" si="138"/>
        <v>0</v>
      </c>
      <c r="F506" s="38">
        <v>0.46399193548387097</v>
      </c>
      <c r="G506" s="41">
        <f t="shared" si="135"/>
        <v>0</v>
      </c>
      <c r="H506" s="56">
        <v>4.7010335254059719</v>
      </c>
      <c r="I506" s="41">
        <f t="shared" si="132"/>
        <v>0</v>
      </c>
      <c r="J506" s="36"/>
      <c r="K506" s="36"/>
      <c r="L506" s="36">
        <v>6.2E-2</v>
      </c>
      <c r="M506" s="41">
        <f t="shared" si="144"/>
        <v>0</v>
      </c>
      <c r="N506" s="37">
        <v>8.0185185185185193E-2</v>
      </c>
      <c r="O506" s="41">
        <f t="shared" si="139"/>
        <v>0</v>
      </c>
      <c r="P506" s="49">
        <f t="shared" si="140"/>
        <v>7.1092592592592596E-2</v>
      </c>
      <c r="Q506" s="49">
        <f t="shared" si="142"/>
        <v>0</v>
      </c>
      <c r="R506" s="5">
        <v>3.9</v>
      </c>
      <c r="S506" s="41">
        <f t="shared" si="137"/>
        <v>0</v>
      </c>
      <c r="T506" s="48"/>
      <c r="U506" s="48"/>
      <c r="V506" s="40">
        <v>9.61</v>
      </c>
      <c r="W506" s="41">
        <f t="shared" si="133"/>
        <v>0</v>
      </c>
      <c r="X506" s="49">
        <f t="shared" si="145"/>
        <v>9.61</v>
      </c>
      <c r="Y506" s="49">
        <f t="shared" si="146"/>
        <v>0</v>
      </c>
      <c r="Z506" s="54">
        <v>2.2477790000000001E-2</v>
      </c>
      <c r="AA506" s="41">
        <f t="shared" si="147"/>
        <v>1.6956521739130537</v>
      </c>
      <c r="AB506" s="54">
        <v>20.74</v>
      </c>
      <c r="AC506" s="54"/>
      <c r="AD506" s="54"/>
      <c r="AE506" s="54"/>
      <c r="AF506" s="54"/>
      <c r="AG506" s="54"/>
      <c r="AH506" s="57">
        <v>1.2634000000000001</v>
      </c>
      <c r="AI506" s="41">
        <f t="shared" si="136"/>
        <v>0</v>
      </c>
      <c r="AJ506" s="54">
        <v>3.6310000000000002E-2</v>
      </c>
      <c r="AK506" s="41">
        <f t="shared" si="130"/>
        <v>0</v>
      </c>
      <c r="AL506" s="42"/>
      <c r="AM506" s="42"/>
      <c r="AN506" s="49">
        <f t="shared" si="141"/>
        <v>0.64985500000000007</v>
      </c>
      <c r="AO506" s="49">
        <f t="shared" si="143"/>
        <v>0</v>
      </c>
      <c r="AP506" s="54"/>
      <c r="AQ506" s="54"/>
      <c r="AR506" s="53">
        <v>0.11799999999999999</v>
      </c>
      <c r="AS506" s="41">
        <f t="shared" si="148"/>
        <v>-2.4793388429752095</v>
      </c>
      <c r="AT506" s="5"/>
      <c r="AU506" s="5"/>
      <c r="AV506" s="44">
        <f t="shared" si="134"/>
        <v>3.6982128039529485</v>
      </c>
    </row>
    <row r="507" spans="1:48" x14ac:dyDescent="0.4">
      <c r="A507" s="40">
        <v>1755</v>
      </c>
      <c r="B507" s="47">
        <v>0.19514000000000001</v>
      </c>
      <c r="C507" s="41">
        <f t="shared" si="129"/>
        <v>0</v>
      </c>
      <c r="D507" s="52">
        <v>0.20874999999999999</v>
      </c>
      <c r="E507" s="41">
        <f t="shared" si="138"/>
        <v>0</v>
      </c>
      <c r="F507" s="38">
        <v>0.46399193548387097</v>
      </c>
      <c r="G507" s="41">
        <f t="shared" si="135"/>
        <v>0</v>
      </c>
      <c r="H507" s="56">
        <v>4.7010335254059719</v>
      </c>
      <c r="I507" s="41">
        <f t="shared" si="132"/>
        <v>0</v>
      </c>
      <c r="J507" s="36"/>
      <c r="K507" s="36"/>
      <c r="L507" s="36">
        <v>6.2E-2</v>
      </c>
      <c r="M507" s="41">
        <f t="shared" si="144"/>
        <v>0</v>
      </c>
      <c r="N507" s="37">
        <v>8.0185185185185193E-2</v>
      </c>
      <c r="O507" s="41">
        <f t="shared" si="139"/>
        <v>0</v>
      </c>
      <c r="P507" s="49">
        <f t="shared" si="140"/>
        <v>7.1092592592592596E-2</v>
      </c>
      <c r="Q507" s="49">
        <f t="shared" si="142"/>
        <v>0</v>
      </c>
      <c r="R507" s="5">
        <v>3.9</v>
      </c>
      <c r="S507" s="41">
        <f t="shared" si="137"/>
        <v>0</v>
      </c>
      <c r="T507" s="48"/>
      <c r="U507" s="48"/>
      <c r="V507" s="40">
        <v>9.61</v>
      </c>
      <c r="W507" s="41">
        <f t="shared" si="133"/>
        <v>0</v>
      </c>
      <c r="X507" s="49">
        <f t="shared" si="145"/>
        <v>9.61</v>
      </c>
      <c r="Y507" s="49">
        <f t="shared" si="146"/>
        <v>0</v>
      </c>
      <c r="Z507" s="54">
        <v>2.2506620000000001E-2</v>
      </c>
      <c r="AA507" s="41">
        <f t="shared" si="147"/>
        <v>0.1282599401453588</v>
      </c>
      <c r="AB507" s="54">
        <v>20.74</v>
      </c>
      <c r="AC507" s="54"/>
      <c r="AD507" s="54"/>
      <c r="AE507" s="54"/>
      <c r="AF507" s="54"/>
      <c r="AG507" s="54"/>
      <c r="AH507" s="57">
        <v>1.2634000000000001</v>
      </c>
      <c r="AI507" s="41">
        <f t="shared" si="136"/>
        <v>0</v>
      </c>
      <c r="AJ507" s="54">
        <v>3.6310000000000002E-2</v>
      </c>
      <c r="AK507" s="41">
        <f t="shared" si="130"/>
        <v>0</v>
      </c>
      <c r="AL507" s="42"/>
      <c r="AM507" s="42"/>
      <c r="AN507" s="49">
        <f t="shared" si="141"/>
        <v>0.64985500000000007</v>
      </c>
      <c r="AO507" s="49">
        <f t="shared" si="143"/>
        <v>0</v>
      </c>
      <c r="AP507" s="54"/>
      <c r="AQ507" s="54"/>
      <c r="AR507" s="53">
        <v>0.11833333333333333</v>
      </c>
      <c r="AS507" s="41">
        <f t="shared" si="148"/>
        <v>0.28248587570622874</v>
      </c>
      <c r="AT507" s="5"/>
      <c r="AU507" s="5"/>
      <c r="AV507" s="44">
        <f t="shared" si="134"/>
        <v>3.6982457278923424</v>
      </c>
    </row>
    <row r="508" spans="1:48" x14ac:dyDescent="0.4">
      <c r="A508" s="40">
        <v>1756</v>
      </c>
      <c r="B508" s="47">
        <v>0.19514000000000001</v>
      </c>
      <c r="C508" s="41">
        <f t="shared" ref="C508:C571" si="149">100*(B508/B507-1)</f>
        <v>0</v>
      </c>
      <c r="D508" s="52">
        <v>0.20549999999999999</v>
      </c>
      <c r="E508" s="41">
        <f t="shared" si="138"/>
        <v>-1.5568862275449069</v>
      </c>
      <c r="F508" s="38">
        <v>0.46399193548387097</v>
      </c>
      <c r="G508" s="41">
        <f t="shared" si="135"/>
        <v>0</v>
      </c>
      <c r="H508" s="56">
        <v>4.7010335254059719</v>
      </c>
      <c r="I508" s="41">
        <f t="shared" si="132"/>
        <v>0</v>
      </c>
      <c r="J508" s="36"/>
      <c r="K508" s="36"/>
      <c r="L508" s="36">
        <v>6.2E-2</v>
      </c>
      <c r="M508" s="41">
        <f t="shared" si="144"/>
        <v>0</v>
      </c>
      <c r="N508" s="37">
        <v>8.0185185185185193E-2</v>
      </c>
      <c r="O508" s="41">
        <f t="shared" si="139"/>
        <v>0</v>
      </c>
      <c r="P508" s="49">
        <f t="shared" si="140"/>
        <v>7.1092592592592596E-2</v>
      </c>
      <c r="Q508" s="49">
        <f t="shared" si="142"/>
        <v>0</v>
      </c>
      <c r="R508" s="5">
        <v>3.9</v>
      </c>
      <c r="S508" s="41">
        <f t="shared" si="137"/>
        <v>0</v>
      </c>
      <c r="T508" s="48"/>
      <c r="U508" s="48"/>
      <c r="V508" s="40">
        <v>9.61</v>
      </c>
      <c r="W508" s="41">
        <f t="shared" si="133"/>
        <v>0</v>
      </c>
      <c r="X508" s="49">
        <f t="shared" si="145"/>
        <v>9.61</v>
      </c>
      <c r="Y508" s="49">
        <f t="shared" si="146"/>
        <v>0</v>
      </c>
      <c r="Z508" s="54">
        <v>2.2242344999999997E-2</v>
      </c>
      <c r="AA508" s="41">
        <f t="shared" si="147"/>
        <v>-1.1742100768574071</v>
      </c>
      <c r="AB508" s="54">
        <v>20.74</v>
      </c>
      <c r="AC508" s="54"/>
      <c r="AD508" s="54"/>
      <c r="AE508" s="54"/>
      <c r="AF508" s="54"/>
      <c r="AG508" s="54"/>
      <c r="AH508" s="57">
        <v>1.2634000000000001</v>
      </c>
      <c r="AI508" s="41">
        <f t="shared" si="136"/>
        <v>0</v>
      </c>
      <c r="AJ508" s="54">
        <v>3.6310000000000002E-2</v>
      </c>
      <c r="AK508" s="41">
        <f t="shared" si="130"/>
        <v>0</v>
      </c>
      <c r="AL508" s="42"/>
      <c r="AM508" s="42"/>
      <c r="AN508" s="49">
        <f t="shared" si="141"/>
        <v>0.64985500000000007</v>
      </c>
      <c r="AO508" s="49">
        <f t="shared" si="143"/>
        <v>0</v>
      </c>
      <c r="AP508" s="54"/>
      <c r="AQ508" s="54"/>
      <c r="AR508" s="53">
        <v>0.11833333333333333</v>
      </c>
      <c r="AS508" s="41">
        <f t="shared" si="148"/>
        <v>0</v>
      </c>
      <c r="AT508" s="5"/>
      <c r="AU508" s="5"/>
      <c r="AV508" s="44">
        <f t="shared" si="134"/>
        <v>3.6979262483468882</v>
      </c>
    </row>
    <row r="509" spans="1:48" x14ac:dyDescent="0.4">
      <c r="A509" s="40">
        <v>1757</v>
      </c>
      <c r="B509" s="47">
        <v>0.19514000000000001</v>
      </c>
      <c r="C509" s="41">
        <f t="shared" si="149"/>
        <v>0</v>
      </c>
      <c r="D509" s="52">
        <v>0.20549999999999999</v>
      </c>
      <c r="E509" s="41">
        <f t="shared" si="138"/>
        <v>0</v>
      </c>
      <c r="F509" s="38">
        <v>0.46399193548387097</v>
      </c>
      <c r="G509" s="41">
        <f t="shared" si="135"/>
        <v>0</v>
      </c>
      <c r="H509" s="56">
        <v>4.7010335254059719</v>
      </c>
      <c r="I509" s="41">
        <f t="shared" si="132"/>
        <v>0</v>
      </c>
      <c r="J509" s="36"/>
      <c r="K509" s="36"/>
      <c r="L509" s="36">
        <v>6.2E-2</v>
      </c>
      <c r="M509" s="41">
        <f t="shared" si="144"/>
        <v>0</v>
      </c>
      <c r="N509" s="37">
        <v>8.0185185185185193E-2</v>
      </c>
      <c r="O509" s="41">
        <f t="shared" si="139"/>
        <v>0</v>
      </c>
      <c r="P509" s="49">
        <f t="shared" si="140"/>
        <v>7.1092592592592596E-2</v>
      </c>
      <c r="Q509" s="49">
        <f t="shared" si="142"/>
        <v>0</v>
      </c>
      <c r="R509" s="5">
        <v>3.9</v>
      </c>
      <c r="S509" s="41">
        <f t="shared" si="137"/>
        <v>0</v>
      </c>
      <c r="T509" s="48"/>
      <c r="U509" s="48"/>
      <c r="V509" s="40">
        <v>9.61</v>
      </c>
      <c r="W509" s="41">
        <f t="shared" si="133"/>
        <v>0</v>
      </c>
      <c r="X509" s="49">
        <f t="shared" si="145"/>
        <v>9.61</v>
      </c>
      <c r="Y509" s="49">
        <f t="shared" si="146"/>
        <v>0</v>
      </c>
      <c r="Z509" s="54">
        <v>2.1622499999999999E-2</v>
      </c>
      <c r="AA509" s="41">
        <f t="shared" si="147"/>
        <v>-2.7867790019442507</v>
      </c>
      <c r="AB509" s="54">
        <v>20.74</v>
      </c>
      <c r="AC509" s="54"/>
      <c r="AD509" s="54"/>
      <c r="AE509" s="54"/>
      <c r="AF509" s="54"/>
      <c r="AG509" s="54"/>
      <c r="AH509" s="57">
        <v>1.2634000000000001</v>
      </c>
      <c r="AI509" s="41">
        <f t="shared" si="136"/>
        <v>0</v>
      </c>
      <c r="AJ509" s="54">
        <v>3.6310000000000002E-2</v>
      </c>
      <c r="AK509" s="41">
        <f t="shared" si="130"/>
        <v>0</v>
      </c>
      <c r="AL509" s="42"/>
      <c r="AM509" s="42"/>
      <c r="AN509" s="49">
        <f t="shared" si="141"/>
        <v>0.64985500000000007</v>
      </c>
      <c r="AO509" s="49">
        <f t="shared" si="143"/>
        <v>0</v>
      </c>
      <c r="AP509" s="54"/>
      <c r="AQ509" s="54"/>
      <c r="AR509" s="53">
        <v>9.5000000000000001E-2</v>
      </c>
      <c r="AS509" s="41">
        <f t="shared" si="148"/>
        <v>-19.718309859154925</v>
      </c>
      <c r="AT509" s="5"/>
      <c r="AU509" s="5"/>
      <c r="AV509" s="44">
        <f t="shared" si="134"/>
        <v>3.6957486866802212</v>
      </c>
    </row>
    <row r="510" spans="1:48" x14ac:dyDescent="0.4">
      <c r="A510" s="40">
        <v>1758</v>
      </c>
      <c r="B510" s="47">
        <v>0.19514000000000001</v>
      </c>
      <c r="C510" s="41">
        <f t="shared" si="149"/>
        <v>0</v>
      </c>
      <c r="D510" s="52">
        <v>0.20549999999999999</v>
      </c>
      <c r="E510" s="41">
        <f t="shared" si="138"/>
        <v>0</v>
      </c>
      <c r="F510" s="38">
        <v>0.46399193548387097</v>
      </c>
      <c r="G510" s="41">
        <f t="shared" si="135"/>
        <v>0</v>
      </c>
      <c r="H510" s="56">
        <v>4.7010335254059719</v>
      </c>
      <c r="I510" s="41">
        <f t="shared" si="132"/>
        <v>0</v>
      </c>
      <c r="J510" s="36"/>
      <c r="K510" s="36"/>
      <c r="L510" s="36">
        <v>6.2E-2</v>
      </c>
      <c r="M510" s="41">
        <f t="shared" si="144"/>
        <v>0</v>
      </c>
      <c r="N510" s="37">
        <v>8.0185185185185193E-2</v>
      </c>
      <c r="O510" s="41">
        <f t="shared" si="139"/>
        <v>0</v>
      </c>
      <c r="P510" s="49">
        <f t="shared" si="140"/>
        <v>7.1092592592592596E-2</v>
      </c>
      <c r="Q510" s="49">
        <f t="shared" si="142"/>
        <v>0</v>
      </c>
      <c r="R510" s="5">
        <v>3.9</v>
      </c>
      <c r="S510" s="41">
        <f t="shared" si="137"/>
        <v>0</v>
      </c>
      <c r="T510" s="48"/>
      <c r="U510" s="48"/>
      <c r="V510" s="40">
        <v>9.61</v>
      </c>
      <c r="W510" s="41">
        <f t="shared" si="133"/>
        <v>0</v>
      </c>
      <c r="X510" s="49">
        <f t="shared" si="145"/>
        <v>9.61</v>
      </c>
      <c r="Y510" s="49">
        <f t="shared" si="146"/>
        <v>0</v>
      </c>
      <c r="Z510" s="54">
        <v>2.1636915E-2</v>
      </c>
      <c r="AA510" s="41">
        <f t="shared" si="147"/>
        <v>6.6666666666659324E-2</v>
      </c>
      <c r="AB510" s="54">
        <v>20.74</v>
      </c>
      <c r="AC510" s="54"/>
      <c r="AD510" s="54"/>
      <c r="AE510" s="54"/>
      <c r="AF510" s="54"/>
      <c r="AG510" s="54"/>
      <c r="AH510" s="57">
        <v>1.2634000000000001</v>
      </c>
      <c r="AI510" s="41">
        <f t="shared" si="136"/>
        <v>0</v>
      </c>
      <c r="AJ510" s="54">
        <v>3.6310000000000002E-2</v>
      </c>
      <c r="AK510" s="41">
        <f t="shared" ref="AK510:AK552" si="150">100*(AJ510/AJ509-1)</f>
        <v>0</v>
      </c>
      <c r="AL510" s="42"/>
      <c r="AM510" s="42"/>
      <c r="AN510" s="49">
        <f t="shared" si="141"/>
        <v>0.64985500000000007</v>
      </c>
      <c r="AO510" s="49">
        <f t="shared" si="143"/>
        <v>0</v>
      </c>
      <c r="AP510" s="54"/>
      <c r="AQ510" s="54"/>
      <c r="AR510" s="53">
        <v>9.5000000000000001E-2</v>
      </c>
      <c r="AS510" s="41">
        <f t="shared" si="148"/>
        <v>0</v>
      </c>
      <c r="AT510" s="5"/>
      <c r="AU510" s="5"/>
      <c r="AV510" s="44">
        <f t="shared" si="134"/>
        <v>3.6957499971347669</v>
      </c>
    </row>
    <row r="511" spans="1:48" x14ac:dyDescent="0.4">
      <c r="A511" s="40">
        <v>1759</v>
      </c>
      <c r="B511" s="47">
        <v>0.19514000000000001</v>
      </c>
      <c r="C511" s="41">
        <f t="shared" si="149"/>
        <v>0</v>
      </c>
      <c r="D511" s="52">
        <v>0.20549999999999999</v>
      </c>
      <c r="E511" s="41">
        <f t="shared" si="138"/>
        <v>0</v>
      </c>
      <c r="F511" s="38">
        <v>0.46399193548387097</v>
      </c>
      <c r="G511" s="41">
        <f t="shared" si="135"/>
        <v>0</v>
      </c>
      <c r="H511" s="56">
        <v>4.7010335254059719</v>
      </c>
      <c r="I511" s="41">
        <f t="shared" si="132"/>
        <v>0</v>
      </c>
      <c r="J511" s="36"/>
      <c r="K511" s="36"/>
      <c r="L511" s="36">
        <v>6.2E-2</v>
      </c>
      <c r="M511" s="41">
        <f t="shared" si="144"/>
        <v>0</v>
      </c>
      <c r="N511" s="37">
        <v>8.0185185185185193E-2</v>
      </c>
      <c r="O511" s="41">
        <f t="shared" si="139"/>
        <v>0</v>
      </c>
      <c r="P511" s="49">
        <f t="shared" si="140"/>
        <v>7.1092592592592596E-2</v>
      </c>
      <c r="Q511" s="49">
        <f t="shared" si="142"/>
        <v>0</v>
      </c>
      <c r="R511" s="5">
        <v>3.9</v>
      </c>
      <c r="S511" s="41">
        <f t="shared" si="137"/>
        <v>0</v>
      </c>
      <c r="T511" s="48"/>
      <c r="U511" s="48"/>
      <c r="V511" s="40">
        <v>9.61</v>
      </c>
      <c r="W511" s="41">
        <f t="shared" si="133"/>
        <v>0</v>
      </c>
      <c r="X511" s="49">
        <f t="shared" si="145"/>
        <v>9.61</v>
      </c>
      <c r="Y511" s="49">
        <f t="shared" si="146"/>
        <v>0</v>
      </c>
      <c r="Z511" s="54">
        <v>2.183392E-2</v>
      </c>
      <c r="AA511" s="41">
        <f t="shared" si="147"/>
        <v>0.91050410837218987</v>
      </c>
      <c r="AB511" s="54">
        <v>20.74</v>
      </c>
      <c r="AC511" s="54"/>
      <c r="AD511" s="54"/>
      <c r="AE511" s="54"/>
      <c r="AF511" s="54"/>
      <c r="AG511" s="54"/>
      <c r="AH511" s="57">
        <v>1.2634000000000001</v>
      </c>
      <c r="AI511" s="41">
        <f t="shared" ref="AI511:AI542" si="151">100*(AH511/AH510-1)</f>
        <v>0</v>
      </c>
      <c r="AJ511" s="54">
        <v>3.6310000000000002E-2</v>
      </c>
      <c r="AK511" s="41">
        <f t="shared" si="150"/>
        <v>0</v>
      </c>
      <c r="AL511" s="42"/>
      <c r="AM511" s="42"/>
      <c r="AN511" s="49">
        <f t="shared" si="141"/>
        <v>0.64985500000000007</v>
      </c>
      <c r="AO511" s="49">
        <f t="shared" si="143"/>
        <v>0</v>
      </c>
      <c r="AP511" s="54"/>
      <c r="AQ511" s="54"/>
      <c r="AR511" s="53">
        <v>9.5000000000000001E-2</v>
      </c>
      <c r="AS511" s="41">
        <f t="shared" si="148"/>
        <v>0</v>
      </c>
      <c r="AT511" s="5"/>
      <c r="AU511" s="5"/>
      <c r="AV511" s="44">
        <f t="shared" si="134"/>
        <v>3.6957679066802211</v>
      </c>
    </row>
    <row r="512" spans="1:48" x14ac:dyDescent="0.4">
      <c r="A512" s="40">
        <v>1760</v>
      </c>
      <c r="B512" s="47">
        <v>0.19514000000000001</v>
      </c>
      <c r="C512" s="41">
        <f t="shared" si="149"/>
        <v>0</v>
      </c>
      <c r="D512" s="52">
        <v>0.20549999999999999</v>
      </c>
      <c r="E512" s="41">
        <f t="shared" si="138"/>
        <v>0</v>
      </c>
      <c r="F512" s="38">
        <v>0.46399193548387097</v>
      </c>
      <c r="G512" s="41">
        <f t="shared" si="135"/>
        <v>0</v>
      </c>
      <c r="H512" s="56">
        <v>4.7010335254059719</v>
      </c>
      <c r="I512" s="41">
        <f t="shared" si="132"/>
        <v>0</v>
      </c>
      <c r="J512" s="36"/>
      <c r="K512" s="36"/>
      <c r="L512" s="36">
        <v>6.2E-2</v>
      </c>
      <c r="M512" s="41">
        <f t="shared" si="144"/>
        <v>0</v>
      </c>
      <c r="N512" s="37">
        <v>8.0185185185185193E-2</v>
      </c>
      <c r="O512" s="41">
        <f t="shared" si="139"/>
        <v>0</v>
      </c>
      <c r="P512" s="49">
        <f t="shared" si="140"/>
        <v>7.1092592592592596E-2</v>
      </c>
      <c r="Q512" s="49">
        <f t="shared" si="142"/>
        <v>0</v>
      </c>
      <c r="R512" s="5">
        <v>3.9</v>
      </c>
      <c r="S512" s="41">
        <f t="shared" si="137"/>
        <v>0</v>
      </c>
      <c r="T512" s="48"/>
      <c r="U512" s="48"/>
      <c r="V512" s="40">
        <v>9.61</v>
      </c>
      <c r="W512" s="41">
        <f t="shared" si="133"/>
        <v>0</v>
      </c>
      <c r="X512" s="49">
        <f t="shared" si="145"/>
        <v>9.61</v>
      </c>
      <c r="Y512" s="49">
        <f t="shared" si="146"/>
        <v>0</v>
      </c>
      <c r="Z512" s="54">
        <v>2.2030925E-2</v>
      </c>
      <c r="AA512" s="41">
        <f t="shared" si="147"/>
        <v>0.90228873239437402</v>
      </c>
      <c r="AB512" s="54">
        <v>20.74</v>
      </c>
      <c r="AC512" s="54"/>
      <c r="AD512" s="54"/>
      <c r="AE512" s="54"/>
      <c r="AF512" s="54"/>
      <c r="AG512" s="54"/>
      <c r="AH512" s="57">
        <v>1.2634000000000001</v>
      </c>
      <c r="AI512" s="41">
        <f t="shared" si="151"/>
        <v>0</v>
      </c>
      <c r="AJ512" s="54">
        <v>3.6310000000000002E-2</v>
      </c>
      <c r="AK512" s="41">
        <f t="shared" si="150"/>
        <v>0</v>
      </c>
      <c r="AL512" s="42"/>
      <c r="AM512" s="42"/>
      <c r="AN512" s="49">
        <f t="shared" si="141"/>
        <v>0.64985500000000007</v>
      </c>
      <c r="AO512" s="49">
        <f t="shared" si="143"/>
        <v>0</v>
      </c>
      <c r="AP512" s="54"/>
      <c r="AQ512" s="54"/>
      <c r="AR512" s="53">
        <v>9.5000000000000001E-2</v>
      </c>
      <c r="AS512" s="41">
        <f t="shared" si="148"/>
        <v>0</v>
      </c>
      <c r="AT512" s="5"/>
      <c r="AU512" s="5"/>
      <c r="AV512" s="44">
        <f t="shared" si="134"/>
        <v>3.6957858162256758</v>
      </c>
    </row>
    <row r="513" spans="1:48" x14ac:dyDescent="0.4">
      <c r="A513" s="40">
        <v>1761</v>
      </c>
      <c r="B513" s="47">
        <v>0.19514000000000001</v>
      </c>
      <c r="C513" s="41">
        <f t="shared" si="149"/>
        <v>0</v>
      </c>
      <c r="D513" s="52">
        <v>0.20549999999999999</v>
      </c>
      <c r="E513" s="41">
        <f t="shared" si="138"/>
        <v>0</v>
      </c>
      <c r="F513" s="38">
        <v>0.46399193548387097</v>
      </c>
      <c r="G513" s="41">
        <f t="shared" si="135"/>
        <v>0</v>
      </c>
      <c r="H513" s="56">
        <v>4.7010335254059719</v>
      </c>
      <c r="I513" s="41">
        <f t="shared" si="132"/>
        <v>0</v>
      </c>
      <c r="J513" s="36"/>
      <c r="K513" s="36"/>
      <c r="L513" s="36">
        <v>6.2E-2</v>
      </c>
      <c r="M513" s="41">
        <f t="shared" si="144"/>
        <v>0</v>
      </c>
      <c r="N513" s="37">
        <v>8.0185185185185193E-2</v>
      </c>
      <c r="O513" s="41">
        <f t="shared" si="139"/>
        <v>0</v>
      </c>
      <c r="P513" s="49">
        <f t="shared" si="140"/>
        <v>7.1092592592592596E-2</v>
      </c>
      <c r="Q513" s="49">
        <f t="shared" si="142"/>
        <v>0</v>
      </c>
      <c r="R513" s="5">
        <v>3.9</v>
      </c>
      <c r="S513" s="41">
        <f t="shared" si="137"/>
        <v>0</v>
      </c>
      <c r="T513" s="48"/>
      <c r="U513" s="48"/>
      <c r="V513" s="40">
        <v>9.61</v>
      </c>
      <c r="W513" s="41">
        <f t="shared" si="133"/>
        <v>0</v>
      </c>
      <c r="X513" s="49">
        <f t="shared" si="145"/>
        <v>9.61</v>
      </c>
      <c r="Y513" s="49">
        <f t="shared" si="146"/>
        <v>0</v>
      </c>
      <c r="Z513" s="54">
        <v>2.1790674999999999E-2</v>
      </c>
      <c r="AA513" s="41">
        <f t="shared" si="147"/>
        <v>-1.0905125408942284</v>
      </c>
      <c r="AB513" s="54">
        <v>20.74</v>
      </c>
      <c r="AC513" s="54"/>
      <c r="AD513" s="5">
        <v>100</v>
      </c>
      <c r="AE513" s="5"/>
      <c r="AF513" s="5"/>
      <c r="AG513" s="5"/>
      <c r="AH513" s="57">
        <v>1.2634000000000001</v>
      </c>
      <c r="AI513" s="41">
        <f t="shared" si="151"/>
        <v>0</v>
      </c>
      <c r="AJ513" s="54">
        <v>3.6310000000000002E-2</v>
      </c>
      <c r="AK513" s="41">
        <f t="shared" si="150"/>
        <v>0</v>
      </c>
      <c r="AL513" s="42"/>
      <c r="AM513" s="42"/>
      <c r="AN513" s="49">
        <f t="shared" si="141"/>
        <v>0.64985500000000007</v>
      </c>
      <c r="AO513" s="49">
        <f t="shared" si="143"/>
        <v>0</v>
      </c>
      <c r="AP513" s="54"/>
      <c r="AQ513" s="54"/>
      <c r="AR513" s="53">
        <v>9.5000000000000001E-2</v>
      </c>
      <c r="AS513" s="41">
        <f t="shared" si="148"/>
        <v>0</v>
      </c>
      <c r="AT513" s="5"/>
      <c r="AU513" s="5"/>
      <c r="AV513" s="44">
        <f t="shared" si="134"/>
        <v>3.6957639753165847</v>
      </c>
    </row>
    <row r="514" spans="1:48" x14ac:dyDescent="0.4">
      <c r="A514" s="40">
        <v>1762</v>
      </c>
      <c r="B514" s="47">
        <v>0.19514000000000001</v>
      </c>
      <c r="C514" s="41">
        <f t="shared" si="149"/>
        <v>0</v>
      </c>
      <c r="D514" s="52">
        <v>0.20549999999999999</v>
      </c>
      <c r="E514" s="41">
        <f t="shared" si="138"/>
        <v>0</v>
      </c>
      <c r="F514" s="38">
        <v>0.46399193548387097</v>
      </c>
      <c r="G514" s="41">
        <f t="shared" si="135"/>
        <v>0</v>
      </c>
      <c r="H514" s="56">
        <v>4.7010335254059719</v>
      </c>
      <c r="I514" s="41">
        <f t="shared" si="132"/>
        <v>0</v>
      </c>
      <c r="J514" s="36"/>
      <c r="K514" s="36"/>
      <c r="L514" s="36">
        <v>6.2E-2</v>
      </c>
      <c r="M514" s="41">
        <f t="shared" si="144"/>
        <v>0</v>
      </c>
      <c r="N514" s="37">
        <v>8.0185185185185193E-2</v>
      </c>
      <c r="O514" s="41">
        <f t="shared" si="139"/>
        <v>0</v>
      </c>
      <c r="P514" s="49">
        <f t="shared" si="140"/>
        <v>7.1092592592592596E-2</v>
      </c>
      <c r="Q514" s="49">
        <f t="shared" si="142"/>
        <v>0</v>
      </c>
      <c r="R514" s="5">
        <v>3.9</v>
      </c>
      <c r="S514" s="41">
        <f t="shared" si="137"/>
        <v>0</v>
      </c>
      <c r="T514" s="48"/>
      <c r="U514" s="48"/>
      <c r="V514" s="40">
        <v>9.61</v>
      </c>
      <c r="W514" s="41">
        <f t="shared" si="133"/>
        <v>0</v>
      </c>
      <c r="X514" s="49">
        <f t="shared" si="145"/>
        <v>9.61</v>
      </c>
      <c r="Y514" s="49">
        <f t="shared" si="146"/>
        <v>0</v>
      </c>
      <c r="Z514" s="54">
        <v>2.1992484999999999E-2</v>
      </c>
      <c r="AA514" s="41">
        <f t="shared" si="147"/>
        <v>0.92613009922821732</v>
      </c>
      <c r="AB514" s="54">
        <v>20.74</v>
      </c>
      <c r="AC514" s="41">
        <f t="shared" ref="AC514:AC545" si="152">100*(AB514/AB513-1)</f>
        <v>0</v>
      </c>
      <c r="AD514" s="5">
        <v>100</v>
      </c>
      <c r="AE514" s="41">
        <f t="shared" ref="AE514:AE545" si="153">100*(AD514/AD513-1)</f>
        <v>0</v>
      </c>
      <c r="AF514" s="41"/>
      <c r="AG514" s="41"/>
      <c r="AH514" s="57">
        <v>1.2634000000000001</v>
      </c>
      <c r="AI514" s="41">
        <f t="shared" si="151"/>
        <v>0</v>
      </c>
      <c r="AJ514" s="54">
        <v>3.6310000000000002E-2</v>
      </c>
      <c r="AK514" s="41">
        <f t="shared" si="150"/>
        <v>0</v>
      </c>
      <c r="AL514" s="42"/>
      <c r="AM514" s="42"/>
      <c r="AN514" s="49">
        <f t="shared" si="141"/>
        <v>0.64985500000000007</v>
      </c>
      <c r="AO514" s="49">
        <f t="shared" si="143"/>
        <v>0</v>
      </c>
      <c r="AP514" s="54"/>
      <c r="AQ514" s="54"/>
      <c r="AR514" s="53">
        <v>9.5000000000000001E-2</v>
      </c>
      <c r="AS514" s="41">
        <f t="shared" si="148"/>
        <v>0</v>
      </c>
      <c r="AT514" s="5"/>
      <c r="AU514" s="5"/>
      <c r="AV514" s="44">
        <f t="shared" si="134"/>
        <v>3.6957823216802215</v>
      </c>
    </row>
    <row r="515" spans="1:48" x14ac:dyDescent="0.4">
      <c r="A515" s="40">
        <v>1763</v>
      </c>
      <c r="B515" s="47">
        <v>0.19514000000000001</v>
      </c>
      <c r="C515" s="41">
        <f t="shared" si="149"/>
        <v>0</v>
      </c>
      <c r="D515" s="52">
        <v>0.20549999999999999</v>
      </c>
      <c r="E515" s="41">
        <f t="shared" si="138"/>
        <v>0</v>
      </c>
      <c r="F515" s="38">
        <v>0.46399193548387097</v>
      </c>
      <c r="G515" s="41">
        <f t="shared" si="135"/>
        <v>0</v>
      </c>
      <c r="H515" s="56">
        <v>4.7010335254059719</v>
      </c>
      <c r="I515" s="41">
        <f t="shared" si="132"/>
        <v>0</v>
      </c>
      <c r="J515" s="36"/>
      <c r="K515" s="36"/>
      <c r="L515" s="36">
        <v>6.2E-2</v>
      </c>
      <c r="M515" s="41">
        <f t="shared" si="144"/>
        <v>0</v>
      </c>
      <c r="N515" s="37">
        <v>8.0185185185185193E-2</v>
      </c>
      <c r="O515" s="41">
        <f t="shared" si="139"/>
        <v>0</v>
      </c>
      <c r="P515" s="49">
        <f t="shared" si="140"/>
        <v>7.1092592592592596E-2</v>
      </c>
      <c r="Q515" s="49">
        <f t="shared" si="142"/>
        <v>0</v>
      </c>
      <c r="R515" s="5">
        <v>3.9</v>
      </c>
      <c r="S515" s="41">
        <f t="shared" si="137"/>
        <v>0</v>
      </c>
      <c r="T515" s="48"/>
      <c r="U515" s="48"/>
      <c r="V515" s="40">
        <v>9.61</v>
      </c>
      <c r="W515" s="41">
        <f t="shared" si="133"/>
        <v>0</v>
      </c>
      <c r="X515" s="49">
        <f t="shared" si="145"/>
        <v>9.61</v>
      </c>
      <c r="Y515" s="49">
        <f t="shared" si="146"/>
        <v>0</v>
      </c>
      <c r="Z515" s="54">
        <v>2.2227929999999996E-2</v>
      </c>
      <c r="AA515" s="41">
        <f t="shared" si="147"/>
        <v>1.0705702425169106</v>
      </c>
      <c r="AB515" s="54">
        <v>20.74</v>
      </c>
      <c r="AC515" s="41">
        <f t="shared" si="152"/>
        <v>0</v>
      </c>
      <c r="AD515" s="5">
        <v>100</v>
      </c>
      <c r="AE515" s="41">
        <f t="shared" si="153"/>
        <v>0</v>
      </c>
      <c r="AF515" s="41"/>
      <c r="AG515" s="41"/>
      <c r="AH515" s="57">
        <v>1.2634000000000001</v>
      </c>
      <c r="AI515" s="41">
        <f t="shared" si="151"/>
        <v>0</v>
      </c>
      <c r="AJ515" s="54">
        <v>3.6310000000000002E-2</v>
      </c>
      <c r="AK515" s="41">
        <f t="shared" si="150"/>
        <v>0</v>
      </c>
      <c r="AL515" s="42"/>
      <c r="AM515" s="42"/>
      <c r="AN515" s="49">
        <f t="shared" si="141"/>
        <v>0.64985500000000007</v>
      </c>
      <c r="AO515" s="49">
        <f t="shared" si="143"/>
        <v>0</v>
      </c>
      <c r="AP515" s="54"/>
      <c r="AQ515" s="54"/>
      <c r="AR515" s="53">
        <v>9.5000000000000001E-2</v>
      </c>
      <c r="AS515" s="41">
        <f t="shared" si="148"/>
        <v>0</v>
      </c>
      <c r="AT515" s="5"/>
      <c r="AU515" s="5"/>
      <c r="AV515" s="44">
        <f t="shared" si="134"/>
        <v>3.6958037257711309</v>
      </c>
    </row>
    <row r="516" spans="1:48" x14ac:dyDescent="0.4">
      <c r="A516" s="40">
        <v>1764</v>
      </c>
      <c r="B516" s="47">
        <v>0.19514000000000001</v>
      </c>
      <c r="C516" s="41">
        <f t="shared" si="149"/>
        <v>0</v>
      </c>
      <c r="D516" s="52">
        <v>0.20549999999999999</v>
      </c>
      <c r="E516" s="41">
        <f t="shared" si="138"/>
        <v>0</v>
      </c>
      <c r="F516" s="38">
        <v>0.46399193548387097</v>
      </c>
      <c r="G516" s="41">
        <f t="shared" si="135"/>
        <v>0</v>
      </c>
      <c r="H516" s="56">
        <v>4.7010335254059719</v>
      </c>
      <c r="I516" s="41">
        <f t="shared" si="132"/>
        <v>0</v>
      </c>
      <c r="J516" s="36"/>
      <c r="K516" s="36"/>
      <c r="L516" s="36">
        <v>6.2E-2</v>
      </c>
      <c r="M516" s="41">
        <f t="shared" si="144"/>
        <v>0</v>
      </c>
      <c r="N516" s="37">
        <v>8.0185185185185193E-2</v>
      </c>
      <c r="O516" s="41">
        <f t="shared" si="139"/>
        <v>0</v>
      </c>
      <c r="P516" s="49">
        <f t="shared" si="140"/>
        <v>7.1092592592592596E-2</v>
      </c>
      <c r="Q516" s="49">
        <f t="shared" si="142"/>
        <v>0</v>
      </c>
      <c r="R516" s="5">
        <v>3.9</v>
      </c>
      <c r="S516" s="41">
        <f t="shared" si="137"/>
        <v>0</v>
      </c>
      <c r="T516" s="48"/>
      <c r="U516" s="48"/>
      <c r="V516" s="40">
        <v>9.61</v>
      </c>
      <c r="W516" s="41">
        <f t="shared" si="133"/>
        <v>0</v>
      </c>
      <c r="X516" s="49">
        <f t="shared" si="145"/>
        <v>9.61</v>
      </c>
      <c r="Y516" s="49">
        <f t="shared" si="146"/>
        <v>0</v>
      </c>
      <c r="Z516" s="54">
        <v>2.279492E-2</v>
      </c>
      <c r="AA516" s="41">
        <f t="shared" si="147"/>
        <v>2.5507998270644316</v>
      </c>
      <c r="AB516" s="54">
        <v>18</v>
      </c>
      <c r="AC516" s="41">
        <f t="shared" si="152"/>
        <v>-13.211186113789775</v>
      </c>
      <c r="AD516" s="5">
        <v>100</v>
      </c>
      <c r="AE516" s="41">
        <f t="shared" si="153"/>
        <v>0</v>
      </c>
      <c r="AF516" s="41"/>
      <c r="AG516" s="41"/>
      <c r="AH516" s="57">
        <v>1.2634000000000001</v>
      </c>
      <c r="AI516" s="41">
        <f t="shared" si="151"/>
        <v>0</v>
      </c>
      <c r="AJ516" s="54">
        <v>3.6310000000000002E-2</v>
      </c>
      <c r="AK516" s="41">
        <f t="shared" si="150"/>
        <v>0</v>
      </c>
      <c r="AL516" s="42"/>
      <c r="AM516" s="42"/>
      <c r="AN516" s="49">
        <f t="shared" si="141"/>
        <v>0.64985500000000007</v>
      </c>
      <c r="AO516" s="49">
        <f t="shared" si="143"/>
        <v>0</v>
      </c>
      <c r="AP516" s="54"/>
      <c r="AQ516" s="54"/>
      <c r="AR516" s="53">
        <v>9.5000000000000001E-2</v>
      </c>
      <c r="AS516" s="41">
        <f t="shared" si="148"/>
        <v>0</v>
      </c>
      <c r="AT516" s="5"/>
      <c r="AU516" s="5"/>
      <c r="AV516" s="44">
        <f t="shared" si="134"/>
        <v>3.4467643612256764</v>
      </c>
    </row>
    <row r="517" spans="1:48" x14ac:dyDescent="0.4">
      <c r="A517" s="40">
        <v>1765</v>
      </c>
      <c r="B517" s="47">
        <v>0.19514000000000001</v>
      </c>
      <c r="C517" s="41">
        <f t="shared" si="149"/>
        <v>0</v>
      </c>
      <c r="D517" s="52">
        <v>0.20549999999999999</v>
      </c>
      <c r="E517" s="41">
        <f t="shared" si="138"/>
        <v>0</v>
      </c>
      <c r="F517" s="38">
        <v>0.46399193548387097</v>
      </c>
      <c r="G517" s="41">
        <f t="shared" si="135"/>
        <v>0</v>
      </c>
      <c r="H517" s="56">
        <v>4.7010335254059719</v>
      </c>
      <c r="I517" s="41">
        <f t="shared" si="132"/>
        <v>0</v>
      </c>
      <c r="J517" s="36"/>
      <c r="K517" s="36"/>
      <c r="L517" s="36">
        <v>4.5999999999999999E-2</v>
      </c>
      <c r="M517" s="41">
        <f t="shared" si="144"/>
        <v>-25.806451612903224</v>
      </c>
      <c r="N517" s="37">
        <v>8.0185185185185193E-2</v>
      </c>
      <c r="O517" s="41">
        <f t="shared" si="139"/>
        <v>0</v>
      </c>
      <c r="P517" s="49">
        <f t="shared" si="140"/>
        <v>6.3092592592592589E-2</v>
      </c>
      <c r="Q517" s="49">
        <f t="shared" si="142"/>
        <v>-12.903225806451612</v>
      </c>
      <c r="R517" s="5">
        <v>3.9</v>
      </c>
      <c r="S517" s="41">
        <f t="shared" si="137"/>
        <v>0</v>
      </c>
      <c r="T517" s="48"/>
      <c r="U517" s="48"/>
      <c r="V517" s="40">
        <v>9.61</v>
      </c>
      <c r="W517" s="41">
        <f t="shared" si="133"/>
        <v>0</v>
      </c>
      <c r="X517" s="49">
        <f t="shared" si="145"/>
        <v>9.61</v>
      </c>
      <c r="Y517" s="49">
        <f t="shared" si="146"/>
        <v>0</v>
      </c>
      <c r="Z517" s="54">
        <v>2.2895824999999998E-2</v>
      </c>
      <c r="AA517" s="41">
        <f t="shared" si="147"/>
        <v>0.44266441821247948</v>
      </c>
      <c r="AB517" s="54">
        <v>18</v>
      </c>
      <c r="AC517" s="41">
        <f t="shared" si="152"/>
        <v>0</v>
      </c>
      <c r="AD517" s="5">
        <v>100</v>
      </c>
      <c r="AE517" s="41">
        <f t="shared" si="153"/>
        <v>0</v>
      </c>
      <c r="AF517" s="41"/>
      <c r="AG517" s="41"/>
      <c r="AH517" s="57">
        <v>1.2634000000000001</v>
      </c>
      <c r="AI517" s="41">
        <f t="shared" si="151"/>
        <v>0</v>
      </c>
      <c r="AJ517" s="54">
        <v>3.6310000000000002E-2</v>
      </c>
      <c r="AK517" s="41">
        <f t="shared" si="150"/>
        <v>0</v>
      </c>
      <c r="AL517" s="42"/>
      <c r="AM517" s="42"/>
      <c r="AN517" s="49">
        <f t="shared" si="141"/>
        <v>0.64985500000000007</v>
      </c>
      <c r="AO517" s="49">
        <f t="shared" si="143"/>
        <v>0</v>
      </c>
      <c r="AP517" s="54"/>
      <c r="AQ517" s="54"/>
      <c r="AR517" s="53">
        <v>9.5000000000000001E-2</v>
      </c>
      <c r="AS517" s="41">
        <f t="shared" si="148"/>
        <v>0</v>
      </c>
      <c r="AT517" s="5"/>
      <c r="AU517" s="5"/>
      <c r="AV517" s="44">
        <f t="shared" si="134"/>
        <v>3.4460462616802214</v>
      </c>
    </row>
    <row r="518" spans="1:48" x14ac:dyDescent="0.4">
      <c r="A518" s="40">
        <v>1766</v>
      </c>
      <c r="B518" s="47">
        <v>0.19514000000000001</v>
      </c>
      <c r="C518" s="41">
        <f t="shared" si="149"/>
        <v>0</v>
      </c>
      <c r="D518" s="52">
        <v>0.20549999999999999</v>
      </c>
      <c r="E518" s="41">
        <f t="shared" si="138"/>
        <v>0</v>
      </c>
      <c r="F518" s="38">
        <v>0.46399193548387097</v>
      </c>
      <c r="G518" s="41">
        <f t="shared" si="135"/>
        <v>0</v>
      </c>
      <c r="H518" s="56">
        <v>4.7010335254059719</v>
      </c>
      <c r="I518" s="41">
        <f t="shared" si="132"/>
        <v>0</v>
      </c>
      <c r="J518" s="36"/>
      <c r="K518" s="36"/>
      <c r="L518" s="36">
        <v>4.5999999999999999E-2</v>
      </c>
      <c r="M518" s="41">
        <f t="shared" si="144"/>
        <v>0</v>
      </c>
      <c r="N518" s="37">
        <v>8.0185185185185193E-2</v>
      </c>
      <c r="O518" s="41">
        <f t="shared" si="139"/>
        <v>0</v>
      </c>
      <c r="P518" s="49">
        <f t="shared" si="140"/>
        <v>6.3092592592592589E-2</v>
      </c>
      <c r="Q518" s="49">
        <f t="shared" si="142"/>
        <v>0</v>
      </c>
      <c r="R518" s="5">
        <v>3.9</v>
      </c>
      <c r="S518" s="41">
        <f t="shared" si="137"/>
        <v>0</v>
      </c>
      <c r="T518" s="48"/>
      <c r="U518" s="48"/>
      <c r="V518" s="40">
        <v>9.61</v>
      </c>
      <c r="W518" s="41">
        <f t="shared" si="133"/>
        <v>0</v>
      </c>
      <c r="X518" s="49">
        <f t="shared" si="145"/>
        <v>9.61</v>
      </c>
      <c r="Y518" s="49">
        <f t="shared" si="146"/>
        <v>0</v>
      </c>
      <c r="Z518" s="54">
        <v>2.2059754999999997E-2</v>
      </c>
      <c r="AA518" s="41">
        <f t="shared" si="147"/>
        <v>-3.6516264428121725</v>
      </c>
      <c r="AB518" s="54">
        <v>18</v>
      </c>
      <c r="AC518" s="41">
        <f t="shared" si="152"/>
        <v>0</v>
      </c>
      <c r="AD518" s="5">
        <v>100</v>
      </c>
      <c r="AE518" s="41">
        <f t="shared" si="153"/>
        <v>0</v>
      </c>
      <c r="AF518" s="41"/>
      <c r="AG518" s="41"/>
      <c r="AH518" s="57">
        <v>1.2634000000000001</v>
      </c>
      <c r="AI518" s="41">
        <f t="shared" si="151"/>
        <v>0</v>
      </c>
      <c r="AJ518" s="54">
        <v>3.6310000000000002E-2</v>
      </c>
      <c r="AK518" s="41">
        <f t="shared" si="150"/>
        <v>0</v>
      </c>
      <c r="AL518" s="42"/>
      <c r="AM518" s="42"/>
      <c r="AN518" s="49">
        <f t="shared" si="141"/>
        <v>0.64985500000000007</v>
      </c>
      <c r="AO518" s="49">
        <f t="shared" si="143"/>
        <v>0</v>
      </c>
      <c r="AP518" s="54"/>
      <c r="AQ518" s="54"/>
      <c r="AR518" s="53">
        <v>9.583333333333334E-2</v>
      </c>
      <c r="AS518" s="41">
        <f t="shared" si="148"/>
        <v>0.87719298245614308</v>
      </c>
      <c r="AT518" s="5"/>
      <c r="AU518" s="5"/>
      <c r="AV518" s="44">
        <f t="shared" si="134"/>
        <v>3.4460460128923427</v>
      </c>
    </row>
    <row r="519" spans="1:48" x14ac:dyDescent="0.4">
      <c r="A519" s="40">
        <v>1767</v>
      </c>
      <c r="B519" s="47">
        <v>0.19514000000000001</v>
      </c>
      <c r="C519" s="41">
        <f t="shared" si="149"/>
        <v>0</v>
      </c>
      <c r="D519" s="52">
        <v>0.20549999999999999</v>
      </c>
      <c r="E519" s="41">
        <f t="shared" si="138"/>
        <v>0</v>
      </c>
      <c r="F519" s="38">
        <v>0.46399193548387097</v>
      </c>
      <c r="G519" s="41">
        <f t="shared" si="135"/>
        <v>0</v>
      </c>
      <c r="H519" s="56">
        <v>4.7010335254059719</v>
      </c>
      <c r="I519" s="41">
        <f t="shared" si="132"/>
        <v>0</v>
      </c>
      <c r="J519" s="36"/>
      <c r="K519" s="36"/>
      <c r="L519" s="36">
        <v>4.5999999999999999E-2</v>
      </c>
      <c r="M519" s="41">
        <f t="shared" si="144"/>
        <v>0</v>
      </c>
      <c r="N519" s="37">
        <v>8.0185185185185193E-2</v>
      </c>
      <c r="O519" s="41">
        <f t="shared" si="139"/>
        <v>0</v>
      </c>
      <c r="P519" s="49">
        <f t="shared" si="140"/>
        <v>6.3092592592592589E-2</v>
      </c>
      <c r="Q519" s="49">
        <f t="shared" si="142"/>
        <v>0</v>
      </c>
      <c r="R519" s="5">
        <v>3.9</v>
      </c>
      <c r="S519" s="41">
        <f t="shared" si="137"/>
        <v>0</v>
      </c>
      <c r="T519" s="48"/>
      <c r="U519" s="48"/>
      <c r="V519" s="40">
        <v>9.61</v>
      </c>
      <c r="W519" s="41">
        <f t="shared" si="133"/>
        <v>0</v>
      </c>
      <c r="X519" s="49">
        <f t="shared" si="145"/>
        <v>9.61</v>
      </c>
      <c r="Y519" s="49">
        <f t="shared" si="146"/>
        <v>0</v>
      </c>
      <c r="Z519" s="54">
        <v>2.2103000000000001E-2</v>
      </c>
      <c r="AA519" s="41">
        <f t="shared" si="147"/>
        <v>0.19603572206492448</v>
      </c>
      <c r="AB519" s="54">
        <v>18</v>
      </c>
      <c r="AC519" s="41">
        <f t="shared" si="152"/>
        <v>0</v>
      </c>
      <c r="AD519" s="5">
        <v>100</v>
      </c>
      <c r="AE519" s="41">
        <f t="shared" si="153"/>
        <v>0</v>
      </c>
      <c r="AF519" s="41"/>
      <c r="AG519" s="41"/>
      <c r="AH519" s="57">
        <v>1.2634000000000001</v>
      </c>
      <c r="AI519" s="41">
        <f t="shared" si="151"/>
        <v>0</v>
      </c>
      <c r="AJ519" s="54">
        <v>3.6310000000000002E-2</v>
      </c>
      <c r="AK519" s="41">
        <f t="shared" si="150"/>
        <v>0</v>
      </c>
      <c r="AL519" s="42"/>
      <c r="AM519" s="42"/>
      <c r="AN519" s="49">
        <f t="shared" si="141"/>
        <v>0.64985500000000007</v>
      </c>
      <c r="AO519" s="49">
        <f t="shared" si="143"/>
        <v>0</v>
      </c>
      <c r="AP519" s="54"/>
      <c r="AQ519" s="54"/>
      <c r="AR519" s="53">
        <v>9.583333333333334E-2</v>
      </c>
      <c r="AS519" s="41">
        <f t="shared" si="148"/>
        <v>0</v>
      </c>
      <c r="AT519" s="5"/>
      <c r="AU519" s="5"/>
      <c r="AV519" s="44">
        <f t="shared" si="134"/>
        <v>3.4460499442559791</v>
      </c>
    </row>
    <row r="520" spans="1:48" x14ac:dyDescent="0.4">
      <c r="A520" s="40">
        <v>1768</v>
      </c>
      <c r="B520" s="47">
        <v>0.19514000000000001</v>
      </c>
      <c r="C520" s="41">
        <f t="shared" si="149"/>
        <v>0</v>
      </c>
      <c r="D520" s="52">
        <v>0.20549999999999999</v>
      </c>
      <c r="E520" s="41">
        <f t="shared" si="138"/>
        <v>0</v>
      </c>
      <c r="F520" s="38">
        <v>0.46399193548387097</v>
      </c>
      <c r="G520" s="41">
        <f t="shared" si="135"/>
        <v>0</v>
      </c>
      <c r="H520" s="56">
        <v>4.7010335254059719</v>
      </c>
      <c r="I520" s="41">
        <f t="shared" si="132"/>
        <v>0</v>
      </c>
      <c r="J520" s="36"/>
      <c r="K520" s="36"/>
      <c r="L520" s="36">
        <v>4.5999999999999999E-2</v>
      </c>
      <c r="M520" s="41">
        <f t="shared" si="144"/>
        <v>0</v>
      </c>
      <c r="N520" s="37">
        <v>8.0185185185185193E-2</v>
      </c>
      <c r="O520" s="41">
        <f t="shared" si="139"/>
        <v>0</v>
      </c>
      <c r="P520" s="49">
        <f t="shared" si="140"/>
        <v>6.3092592592592589E-2</v>
      </c>
      <c r="Q520" s="49">
        <f t="shared" si="142"/>
        <v>0</v>
      </c>
      <c r="R520" s="5">
        <v>3.9</v>
      </c>
      <c r="S520" s="41">
        <f t="shared" si="137"/>
        <v>0</v>
      </c>
      <c r="T520" s="48"/>
      <c r="U520" s="48"/>
      <c r="V520" s="40">
        <v>9.61</v>
      </c>
      <c r="W520" s="41">
        <f t="shared" si="133"/>
        <v>0</v>
      </c>
      <c r="X520" s="49">
        <f t="shared" si="145"/>
        <v>9.61</v>
      </c>
      <c r="Y520" s="49">
        <f t="shared" si="146"/>
        <v>0</v>
      </c>
      <c r="Z520" s="54">
        <v>2.2112609999999998E-2</v>
      </c>
      <c r="AA520" s="41">
        <f t="shared" si="147"/>
        <v>4.3478260869544982E-2</v>
      </c>
      <c r="AB520" s="54">
        <v>18</v>
      </c>
      <c r="AC520" s="41">
        <f t="shared" si="152"/>
        <v>0</v>
      </c>
      <c r="AD520" s="5">
        <v>100</v>
      </c>
      <c r="AE520" s="41">
        <f t="shared" si="153"/>
        <v>0</v>
      </c>
      <c r="AF520" s="41"/>
      <c r="AG520" s="41"/>
      <c r="AH520" s="57">
        <v>1.2634000000000001</v>
      </c>
      <c r="AI520" s="41">
        <f t="shared" si="151"/>
        <v>0</v>
      </c>
      <c r="AJ520" s="54">
        <v>3.6310000000000002E-2</v>
      </c>
      <c r="AK520" s="41">
        <f t="shared" si="150"/>
        <v>0</v>
      </c>
      <c r="AL520" s="42"/>
      <c r="AM520" s="42"/>
      <c r="AN520" s="49">
        <f t="shared" si="141"/>
        <v>0.64985500000000007</v>
      </c>
      <c r="AO520" s="49">
        <f t="shared" si="143"/>
        <v>0</v>
      </c>
      <c r="AP520" s="54"/>
      <c r="AQ520" s="54"/>
      <c r="AR520" s="53">
        <v>9.583333333333334E-2</v>
      </c>
      <c r="AS520" s="41">
        <f t="shared" si="148"/>
        <v>0</v>
      </c>
      <c r="AT520" s="5"/>
      <c r="AU520" s="5"/>
      <c r="AV520" s="44">
        <f t="shared" si="134"/>
        <v>3.4460508178923424</v>
      </c>
    </row>
    <row r="521" spans="1:48" x14ac:dyDescent="0.4">
      <c r="A521" s="40">
        <v>1769</v>
      </c>
      <c r="B521" s="47">
        <v>0.19491</v>
      </c>
      <c r="C521" s="41">
        <f t="shared" si="149"/>
        <v>-0.11786409757097438</v>
      </c>
      <c r="D521" s="52">
        <v>0.20549999999999999</v>
      </c>
      <c r="E521" s="41">
        <f t="shared" si="138"/>
        <v>0</v>
      </c>
      <c r="F521" s="38">
        <v>0.46399193548387097</v>
      </c>
      <c r="G521" s="41">
        <f t="shared" si="135"/>
        <v>0</v>
      </c>
      <c r="H521" s="56">
        <v>4.7010335254059719</v>
      </c>
      <c r="I521" s="41">
        <f t="shared" si="132"/>
        <v>0</v>
      </c>
      <c r="J521" s="36"/>
      <c r="K521" s="36"/>
      <c r="L521" s="36">
        <v>4.5999999999999999E-2</v>
      </c>
      <c r="M521" s="41">
        <f t="shared" si="144"/>
        <v>0</v>
      </c>
      <c r="N521" s="37">
        <v>8.0185185185185193E-2</v>
      </c>
      <c r="O521" s="41">
        <f t="shared" si="139"/>
        <v>0</v>
      </c>
      <c r="P521" s="49">
        <f t="shared" si="140"/>
        <v>6.3092592592592589E-2</v>
      </c>
      <c r="Q521" s="49">
        <f t="shared" si="142"/>
        <v>0</v>
      </c>
      <c r="R521" s="5">
        <v>3.9</v>
      </c>
      <c r="S521" s="41">
        <f t="shared" si="137"/>
        <v>0</v>
      </c>
      <c r="T521" s="48"/>
      <c r="U521" s="48"/>
      <c r="V521" s="40">
        <v>9.61</v>
      </c>
      <c r="W521" s="41">
        <f t="shared" si="133"/>
        <v>0</v>
      </c>
      <c r="X521" s="49">
        <f t="shared" si="145"/>
        <v>9.61</v>
      </c>
      <c r="Y521" s="49">
        <f t="shared" si="146"/>
        <v>0</v>
      </c>
      <c r="Z521" s="54">
        <v>2.1997289999999996E-2</v>
      </c>
      <c r="AA521" s="41">
        <f t="shared" si="147"/>
        <v>-0.52151238591917615</v>
      </c>
      <c r="AB521" s="54">
        <v>17.82</v>
      </c>
      <c r="AC521" s="41">
        <f t="shared" si="152"/>
        <v>-1.0000000000000009</v>
      </c>
      <c r="AD521" s="5">
        <v>99</v>
      </c>
      <c r="AE521" s="41">
        <f t="shared" si="153"/>
        <v>-1.0000000000000009</v>
      </c>
      <c r="AF521" s="5">
        <v>98.3</v>
      </c>
      <c r="AG521" s="41"/>
      <c r="AH521" s="57">
        <v>1.2634000000000001</v>
      </c>
      <c r="AI521" s="41">
        <f t="shared" si="151"/>
        <v>0</v>
      </c>
      <c r="AJ521" s="54">
        <v>3.6310000000000002E-2</v>
      </c>
      <c r="AK521" s="41">
        <f t="shared" si="150"/>
        <v>0</v>
      </c>
      <c r="AL521" s="42"/>
      <c r="AM521" s="42"/>
      <c r="AN521" s="49">
        <f t="shared" si="141"/>
        <v>0.64985500000000007</v>
      </c>
      <c r="AO521" s="49">
        <f t="shared" si="143"/>
        <v>0</v>
      </c>
      <c r="AP521" s="54"/>
      <c r="AQ521" s="54"/>
      <c r="AR521" s="53">
        <v>9.583333333333334E-2</v>
      </c>
      <c r="AS521" s="41">
        <f t="shared" si="148"/>
        <v>0</v>
      </c>
      <c r="AT521" s="5"/>
      <c r="AU521" s="5"/>
      <c r="AV521" s="44">
        <f t="shared" si="134"/>
        <v>3.4296557888014338</v>
      </c>
    </row>
    <row r="522" spans="1:48" x14ac:dyDescent="0.4">
      <c r="A522" s="40">
        <v>1770</v>
      </c>
      <c r="B522" s="47">
        <v>0.19491</v>
      </c>
      <c r="C522" s="41">
        <f t="shared" si="149"/>
        <v>0</v>
      </c>
      <c r="D522" s="52">
        <v>0.20549999999999999</v>
      </c>
      <c r="E522" s="41">
        <f t="shared" si="138"/>
        <v>0</v>
      </c>
      <c r="F522" s="38">
        <v>0.46399193548387097</v>
      </c>
      <c r="G522" s="41">
        <f t="shared" si="135"/>
        <v>0</v>
      </c>
      <c r="H522" s="56">
        <v>4.7010335254059719</v>
      </c>
      <c r="I522" s="41">
        <f t="shared" si="132"/>
        <v>0</v>
      </c>
      <c r="J522" s="36"/>
      <c r="K522" s="36"/>
      <c r="L522" s="36">
        <v>4.5999999999999999E-2</v>
      </c>
      <c r="M522" s="41">
        <f t="shared" si="144"/>
        <v>0</v>
      </c>
      <c r="N522" s="37">
        <v>8.0185185185185193E-2</v>
      </c>
      <c r="O522" s="41">
        <f t="shared" si="139"/>
        <v>0</v>
      </c>
      <c r="P522" s="49">
        <f t="shared" si="140"/>
        <v>6.3092592592592589E-2</v>
      </c>
      <c r="Q522" s="49">
        <f t="shared" si="142"/>
        <v>0</v>
      </c>
      <c r="R522" s="5">
        <v>3.9</v>
      </c>
      <c r="S522" s="41">
        <f t="shared" si="137"/>
        <v>0</v>
      </c>
      <c r="T522" s="48"/>
      <c r="U522" s="48"/>
      <c r="V522" s="40">
        <v>9.61</v>
      </c>
      <c r="W522" s="41">
        <f t="shared" si="133"/>
        <v>0</v>
      </c>
      <c r="X522" s="49">
        <f t="shared" si="145"/>
        <v>9.61</v>
      </c>
      <c r="Y522" s="49">
        <f t="shared" si="146"/>
        <v>0</v>
      </c>
      <c r="Z522" s="54">
        <v>2.1881969999999997E-2</v>
      </c>
      <c r="AA522" s="41">
        <f t="shared" si="147"/>
        <v>-0.52424639580602728</v>
      </c>
      <c r="AB522" s="54">
        <v>17.82</v>
      </c>
      <c r="AC522" s="41">
        <f t="shared" si="152"/>
        <v>0</v>
      </c>
      <c r="AD522" s="5">
        <v>99</v>
      </c>
      <c r="AE522" s="41">
        <f t="shared" si="153"/>
        <v>0</v>
      </c>
      <c r="AF522" s="5">
        <v>98</v>
      </c>
      <c r="AG522" s="41">
        <f t="shared" ref="AG522:AG567" si="154">100*(AF522/AF521-1)</f>
        <v>-0.30518819938961661</v>
      </c>
      <c r="AH522" s="57">
        <v>1.2634000000000001</v>
      </c>
      <c r="AI522" s="41">
        <f t="shared" si="151"/>
        <v>0</v>
      </c>
      <c r="AJ522" s="54">
        <v>3.6310000000000002E-2</v>
      </c>
      <c r="AK522" s="41">
        <f t="shared" si="150"/>
        <v>0</v>
      </c>
      <c r="AL522" s="42"/>
      <c r="AM522" s="42"/>
      <c r="AN522" s="49">
        <f t="shared" si="141"/>
        <v>0.64985500000000007</v>
      </c>
      <c r="AO522" s="49">
        <f t="shared" si="143"/>
        <v>0</v>
      </c>
      <c r="AP522" s="54"/>
      <c r="AQ522" s="54"/>
      <c r="AR522" s="53">
        <v>9.583333333333334E-2</v>
      </c>
      <c r="AS522" s="41">
        <f t="shared" si="148"/>
        <v>0</v>
      </c>
      <c r="AT522" s="5"/>
      <c r="AU522" s="5"/>
      <c r="AV522" s="44">
        <f t="shared" si="134"/>
        <v>3.4296453051650699</v>
      </c>
    </row>
    <row r="523" spans="1:48" x14ac:dyDescent="0.4">
      <c r="A523" s="40">
        <v>1771</v>
      </c>
      <c r="B523" s="47">
        <v>0.19491</v>
      </c>
      <c r="C523" s="41">
        <f t="shared" si="149"/>
        <v>0</v>
      </c>
      <c r="D523" s="52">
        <v>0.20549999999999999</v>
      </c>
      <c r="E523" s="41">
        <f t="shared" si="138"/>
        <v>0</v>
      </c>
      <c r="F523" s="38">
        <v>0.46399193548387097</v>
      </c>
      <c r="G523" s="41">
        <f t="shared" si="135"/>
        <v>0</v>
      </c>
      <c r="H523" s="56">
        <v>4.7010335254059719</v>
      </c>
      <c r="I523" s="41">
        <f t="shared" ref="I523:I541" si="155">100*(H523/H522-1)</f>
        <v>0</v>
      </c>
      <c r="J523" s="36"/>
      <c r="K523" s="36"/>
      <c r="L523" s="36">
        <v>4.5999999999999999E-2</v>
      </c>
      <c r="M523" s="41">
        <f t="shared" si="144"/>
        <v>0</v>
      </c>
      <c r="N523" s="37">
        <v>8.0185185185185193E-2</v>
      </c>
      <c r="O523" s="41">
        <f t="shared" si="139"/>
        <v>0</v>
      </c>
      <c r="P523" s="49">
        <f t="shared" si="140"/>
        <v>6.3092592592592589E-2</v>
      </c>
      <c r="Q523" s="49">
        <f t="shared" si="142"/>
        <v>0</v>
      </c>
      <c r="R523" s="5">
        <v>3.9</v>
      </c>
      <c r="S523" s="41">
        <f t="shared" si="137"/>
        <v>0</v>
      </c>
      <c r="T523" s="48"/>
      <c r="U523" s="48"/>
      <c r="V523" s="40">
        <v>9.61</v>
      </c>
      <c r="W523" s="41">
        <f t="shared" ref="W523:W552" si="156">100*(V523/V522-1)</f>
        <v>0</v>
      </c>
      <c r="X523" s="49">
        <f t="shared" si="145"/>
        <v>9.61</v>
      </c>
      <c r="Y523" s="49">
        <f t="shared" si="146"/>
        <v>0</v>
      </c>
      <c r="Z523" s="54">
        <v>2.2203904999999996E-2</v>
      </c>
      <c r="AA523" s="41">
        <f t="shared" si="147"/>
        <v>1.4712340799297285</v>
      </c>
      <c r="AB523" s="54">
        <v>17.64</v>
      </c>
      <c r="AC523" s="41">
        <f t="shared" si="152"/>
        <v>-1.0101010101010055</v>
      </c>
      <c r="AD523" s="5">
        <v>98</v>
      </c>
      <c r="AE523" s="41">
        <f t="shared" si="153"/>
        <v>-1.0101010101010055</v>
      </c>
      <c r="AF523" s="5">
        <v>96.9</v>
      </c>
      <c r="AG523" s="41">
        <f t="shared" si="154"/>
        <v>-1.122448979591828</v>
      </c>
      <c r="AH523" s="57">
        <v>1.2634000000000001</v>
      </c>
      <c r="AI523" s="41">
        <f t="shared" si="151"/>
        <v>0</v>
      </c>
      <c r="AJ523" s="54">
        <v>3.6310000000000002E-2</v>
      </c>
      <c r="AK523" s="41">
        <f t="shared" si="150"/>
        <v>0</v>
      </c>
      <c r="AL523" s="42"/>
      <c r="AM523" s="42"/>
      <c r="AN523" s="49">
        <f t="shared" si="141"/>
        <v>0.64985500000000007</v>
      </c>
      <c r="AO523" s="49">
        <f t="shared" si="143"/>
        <v>0</v>
      </c>
      <c r="AP523" s="54"/>
      <c r="AQ523" s="54"/>
      <c r="AR523" s="53">
        <v>9.583333333333334E-2</v>
      </c>
      <c r="AS523" s="41">
        <f t="shared" si="148"/>
        <v>0</v>
      </c>
      <c r="AT523" s="5"/>
      <c r="AU523" s="5"/>
      <c r="AV523" s="44">
        <f t="shared" si="134"/>
        <v>3.4133109356196156</v>
      </c>
    </row>
    <row r="524" spans="1:48" x14ac:dyDescent="0.4">
      <c r="A524" s="40">
        <v>1772</v>
      </c>
      <c r="B524" s="47">
        <v>0.19491</v>
      </c>
      <c r="C524" s="41">
        <f t="shared" si="149"/>
        <v>0</v>
      </c>
      <c r="D524" s="52">
        <v>0.20549999999999999</v>
      </c>
      <c r="E524" s="41">
        <f t="shared" si="138"/>
        <v>0</v>
      </c>
      <c r="F524" s="38">
        <v>0.46399193548387097</v>
      </c>
      <c r="G524" s="41">
        <f t="shared" si="135"/>
        <v>0</v>
      </c>
      <c r="H524" s="56">
        <v>4.7010335254059719</v>
      </c>
      <c r="I524" s="41">
        <f t="shared" si="155"/>
        <v>0</v>
      </c>
      <c r="J524" s="36"/>
      <c r="K524" s="36"/>
      <c r="L524" s="36">
        <v>4.5999999999999999E-2</v>
      </c>
      <c r="M524" s="41">
        <f t="shared" si="144"/>
        <v>0</v>
      </c>
      <c r="N524" s="37">
        <v>8.0185185185185193E-2</v>
      </c>
      <c r="O524" s="41">
        <f t="shared" si="139"/>
        <v>0</v>
      </c>
      <c r="P524" s="49">
        <f t="shared" si="140"/>
        <v>6.3092592592592589E-2</v>
      </c>
      <c r="Q524" s="49">
        <f t="shared" si="142"/>
        <v>0</v>
      </c>
      <c r="R524" s="5">
        <v>3.9</v>
      </c>
      <c r="S524" s="41">
        <f t="shared" si="137"/>
        <v>0</v>
      </c>
      <c r="T524" s="48"/>
      <c r="U524" s="48"/>
      <c r="V524" s="40">
        <v>9.61</v>
      </c>
      <c r="W524" s="41">
        <f t="shared" si="156"/>
        <v>0</v>
      </c>
      <c r="X524" s="49">
        <f t="shared" si="145"/>
        <v>9.61</v>
      </c>
      <c r="Y524" s="49">
        <f t="shared" si="146"/>
        <v>0</v>
      </c>
      <c r="Z524" s="54">
        <v>2.2362469999999995E-2</v>
      </c>
      <c r="AA524" s="41">
        <f t="shared" si="147"/>
        <v>0.71413114044578396</v>
      </c>
      <c r="AB524" s="54">
        <v>17.46</v>
      </c>
      <c r="AC524" s="41">
        <f t="shared" si="152"/>
        <v>-1.0204081632653073</v>
      </c>
      <c r="AD524" s="5">
        <v>97</v>
      </c>
      <c r="AE524" s="41">
        <f t="shared" si="153"/>
        <v>-1.0204081632653073</v>
      </c>
      <c r="AF524" s="5">
        <v>96.2</v>
      </c>
      <c r="AG524" s="41">
        <f t="shared" si="154"/>
        <v>-0.72239422084623417</v>
      </c>
      <c r="AH524" s="57">
        <v>1.2634000000000001</v>
      </c>
      <c r="AI524" s="41">
        <f t="shared" si="151"/>
        <v>0</v>
      </c>
      <c r="AJ524" s="54">
        <v>3.5950000000000003E-2</v>
      </c>
      <c r="AK524" s="41">
        <f t="shared" si="150"/>
        <v>-0.9914624070503919</v>
      </c>
      <c r="AL524" s="42"/>
      <c r="AM524" s="42"/>
      <c r="AN524" s="49">
        <f t="shared" si="141"/>
        <v>0.649675</v>
      </c>
      <c r="AO524" s="49">
        <f t="shared" si="143"/>
        <v>-0.49573120352519595</v>
      </c>
      <c r="AP524" s="54"/>
      <c r="AQ524" s="54"/>
      <c r="AR524" s="53">
        <v>9.583333333333334E-2</v>
      </c>
      <c r="AS524" s="41">
        <f t="shared" si="148"/>
        <v>0</v>
      </c>
      <c r="AT524" s="5"/>
      <c r="AU524" s="5"/>
      <c r="AV524" s="44">
        <f t="shared" ref="AV524:AV587" si="157">AVERAGE(B524,D524,F524,H524,P524,R524,X524,Z524,AB524,AN524,AP524,AR524)</f>
        <v>3.3969453506196157</v>
      </c>
    </row>
    <row r="525" spans="1:48" x14ac:dyDescent="0.4">
      <c r="A525" s="40">
        <v>1773</v>
      </c>
      <c r="B525" s="47">
        <v>0.19491</v>
      </c>
      <c r="C525" s="41">
        <f t="shared" si="149"/>
        <v>0</v>
      </c>
      <c r="D525" s="52">
        <v>0.20549999999999999</v>
      </c>
      <c r="E525" s="41">
        <f t="shared" si="138"/>
        <v>0</v>
      </c>
      <c r="F525" s="38">
        <v>0.46399193548387097</v>
      </c>
      <c r="G525" s="41">
        <f t="shared" ref="G525:G588" si="158">100*(F525/F524-1)</f>
        <v>0</v>
      </c>
      <c r="H525" s="56">
        <v>4.7010335254059719</v>
      </c>
      <c r="I525" s="41">
        <f t="shared" si="155"/>
        <v>0</v>
      </c>
      <c r="J525" s="36"/>
      <c r="K525" s="36"/>
      <c r="L525" s="36">
        <v>4.5999999999999999E-2</v>
      </c>
      <c r="M525" s="41">
        <f t="shared" si="144"/>
        <v>0</v>
      </c>
      <c r="N525" s="37">
        <v>8.0185185185185193E-2</v>
      </c>
      <c r="O525" s="41">
        <f t="shared" si="139"/>
        <v>0</v>
      </c>
      <c r="P525" s="49">
        <f t="shared" si="140"/>
        <v>6.3092592592592589E-2</v>
      </c>
      <c r="Q525" s="49">
        <f t="shared" si="142"/>
        <v>0</v>
      </c>
      <c r="R525" s="5">
        <v>3.9</v>
      </c>
      <c r="S525" s="41">
        <f t="shared" si="137"/>
        <v>0</v>
      </c>
      <c r="T525" s="48"/>
      <c r="U525" s="48"/>
      <c r="V525" s="40">
        <v>9.61</v>
      </c>
      <c r="W525" s="41">
        <f t="shared" si="156"/>
        <v>0</v>
      </c>
      <c r="X525" s="49">
        <f t="shared" si="145"/>
        <v>9.61</v>
      </c>
      <c r="Y525" s="49">
        <f t="shared" si="146"/>
        <v>0</v>
      </c>
      <c r="Z525" s="54">
        <v>2.2569084999999999E-2</v>
      </c>
      <c r="AA525" s="41">
        <f t="shared" si="147"/>
        <v>0.92393639879675415</v>
      </c>
      <c r="AB525" s="54">
        <v>17.64</v>
      </c>
      <c r="AC525" s="41">
        <f t="shared" si="152"/>
        <v>1.0309278350515427</v>
      </c>
      <c r="AD525" s="5">
        <v>98</v>
      </c>
      <c r="AE525" s="41">
        <f t="shared" si="153"/>
        <v>1.0309278350515427</v>
      </c>
      <c r="AF525" s="5">
        <v>97.3</v>
      </c>
      <c r="AG525" s="41">
        <f t="shared" si="154"/>
        <v>1.1434511434511352</v>
      </c>
      <c r="AH525" s="5">
        <v>1.2222999999999999</v>
      </c>
      <c r="AI525" s="41">
        <f t="shared" si="151"/>
        <v>-3.2531264840905627</v>
      </c>
      <c r="AJ525" s="54">
        <v>3.5700000000000003E-2</v>
      </c>
      <c r="AK525" s="41">
        <f t="shared" si="150"/>
        <v>-0.69541029207231819</v>
      </c>
      <c r="AL525" s="42"/>
      <c r="AM525" s="42"/>
      <c r="AN525" s="49">
        <f t="shared" si="141"/>
        <v>0.629</v>
      </c>
      <c r="AO525" s="49">
        <f t="shared" si="143"/>
        <v>-1.9742683880814405</v>
      </c>
      <c r="AP525" s="54"/>
      <c r="AQ525" s="54"/>
      <c r="AR525" s="53">
        <v>9.583333333333334E-2</v>
      </c>
      <c r="AS525" s="41">
        <f t="shared" si="148"/>
        <v>0</v>
      </c>
      <c r="AT525" s="5"/>
      <c r="AU525" s="5"/>
      <c r="AV525" s="44">
        <f t="shared" si="157"/>
        <v>3.411448224710524</v>
      </c>
    </row>
    <row r="526" spans="1:48" x14ac:dyDescent="0.4">
      <c r="A526" s="40">
        <v>1774</v>
      </c>
      <c r="B526" s="47">
        <v>0.19491</v>
      </c>
      <c r="C526" s="41">
        <f t="shared" si="149"/>
        <v>0</v>
      </c>
      <c r="D526" s="52">
        <v>0.20549999999999999</v>
      </c>
      <c r="E526" s="41">
        <f t="shared" si="138"/>
        <v>0</v>
      </c>
      <c r="F526" s="38">
        <v>0.46399193548387097</v>
      </c>
      <c r="G526" s="41">
        <f t="shared" si="158"/>
        <v>0</v>
      </c>
      <c r="H526" s="56">
        <v>4.7010335254059719</v>
      </c>
      <c r="I526" s="41">
        <f t="shared" si="155"/>
        <v>0</v>
      </c>
      <c r="J526" s="36"/>
      <c r="K526" s="36"/>
      <c r="L526" s="36">
        <v>4.5999999999999999E-2</v>
      </c>
      <c r="M526" s="41">
        <f t="shared" si="144"/>
        <v>0</v>
      </c>
      <c r="N526" s="37">
        <v>8.0185185185185193E-2</v>
      </c>
      <c r="O526" s="41">
        <f t="shared" si="139"/>
        <v>0</v>
      </c>
      <c r="P526" s="49">
        <f t="shared" si="140"/>
        <v>6.3092592592592589E-2</v>
      </c>
      <c r="Q526" s="49">
        <f t="shared" si="142"/>
        <v>0</v>
      </c>
      <c r="R526" s="5">
        <v>3.9</v>
      </c>
      <c r="S526" s="41">
        <f t="shared" si="137"/>
        <v>0</v>
      </c>
      <c r="T526" s="48"/>
      <c r="U526" s="48"/>
      <c r="V526" s="40">
        <v>9.61</v>
      </c>
      <c r="W526" s="41">
        <f t="shared" si="156"/>
        <v>0</v>
      </c>
      <c r="X526" s="49">
        <f t="shared" si="145"/>
        <v>9.61</v>
      </c>
      <c r="Y526" s="49">
        <f t="shared" si="146"/>
        <v>0</v>
      </c>
      <c r="Z526" s="54">
        <v>2.2674794999999998E-2</v>
      </c>
      <c r="AA526" s="41">
        <f t="shared" si="147"/>
        <v>0.46838407494145251</v>
      </c>
      <c r="AB526" s="54">
        <v>18</v>
      </c>
      <c r="AC526" s="41">
        <f t="shared" si="152"/>
        <v>2.0408163265306145</v>
      </c>
      <c r="AD526" s="5">
        <v>100</v>
      </c>
      <c r="AE526" s="41">
        <f t="shared" si="153"/>
        <v>2.0408163265306145</v>
      </c>
      <c r="AF526" s="5">
        <v>98.5</v>
      </c>
      <c r="AG526" s="41">
        <f t="shared" si="154"/>
        <v>1.2332990750256956</v>
      </c>
      <c r="AH526" s="5">
        <v>1.2138</v>
      </c>
      <c r="AI526" s="41">
        <f t="shared" si="151"/>
        <v>-0.69541029207231819</v>
      </c>
      <c r="AJ526" s="54">
        <v>3.5700000000000003E-2</v>
      </c>
      <c r="AK526" s="41">
        <f t="shared" si="150"/>
        <v>0</v>
      </c>
      <c r="AL526" s="42"/>
      <c r="AM526" s="42"/>
      <c r="AN526" s="49">
        <f t="shared" si="141"/>
        <v>0.62475000000000003</v>
      </c>
      <c r="AO526" s="49">
        <f t="shared" si="143"/>
        <v>-0.3477051460361591</v>
      </c>
      <c r="AP526" s="54"/>
      <c r="AQ526" s="54"/>
      <c r="AR526" s="53">
        <v>9.0833333333333335E-2</v>
      </c>
      <c r="AS526" s="41">
        <f t="shared" si="148"/>
        <v>-5.2173913043478297</v>
      </c>
      <c r="AT526" s="5"/>
      <c r="AU526" s="5"/>
      <c r="AV526" s="44">
        <f t="shared" si="157"/>
        <v>3.443344198346888</v>
      </c>
    </row>
    <row r="527" spans="1:48" x14ac:dyDescent="0.4">
      <c r="A527" s="40">
        <v>1775</v>
      </c>
      <c r="B527" s="47">
        <v>0.19491</v>
      </c>
      <c r="C527" s="41">
        <f t="shared" si="149"/>
        <v>0</v>
      </c>
      <c r="D527" s="52">
        <v>0.20549999999999999</v>
      </c>
      <c r="E527" s="41">
        <f t="shared" si="138"/>
        <v>0</v>
      </c>
      <c r="F527" s="38">
        <v>0.46399193548387097</v>
      </c>
      <c r="G527" s="41">
        <f t="shared" si="158"/>
        <v>0</v>
      </c>
      <c r="H527" s="56">
        <v>4.7010335254059719</v>
      </c>
      <c r="I527" s="41">
        <f t="shared" si="155"/>
        <v>0</v>
      </c>
      <c r="J527" s="36"/>
      <c r="K527" s="36"/>
      <c r="L527" s="36">
        <v>4.5999999999999999E-2</v>
      </c>
      <c r="M527" s="41">
        <f t="shared" si="144"/>
        <v>0</v>
      </c>
      <c r="N527" s="37">
        <v>8.0185185185185193E-2</v>
      </c>
      <c r="O527" s="41">
        <f t="shared" si="139"/>
        <v>0</v>
      </c>
      <c r="P527" s="49">
        <f t="shared" si="140"/>
        <v>6.3092592592592589E-2</v>
      </c>
      <c r="Q527" s="49">
        <f t="shared" si="142"/>
        <v>0</v>
      </c>
      <c r="R527" s="5">
        <v>3.9</v>
      </c>
      <c r="S527" s="41">
        <f t="shared" si="137"/>
        <v>0</v>
      </c>
      <c r="T527" s="48"/>
      <c r="U527" s="48"/>
      <c r="V527" s="40">
        <v>9.61</v>
      </c>
      <c r="W527" s="41">
        <f t="shared" si="156"/>
        <v>0</v>
      </c>
      <c r="X527" s="49">
        <f t="shared" si="145"/>
        <v>9.61</v>
      </c>
      <c r="Y527" s="49">
        <f t="shared" si="146"/>
        <v>0</v>
      </c>
      <c r="Z527" s="54">
        <v>2.2136635000000002E-2</v>
      </c>
      <c r="AA527" s="41">
        <f t="shared" si="147"/>
        <v>-2.373384191565997</v>
      </c>
      <c r="AB527" s="54">
        <v>17.82</v>
      </c>
      <c r="AC527" s="41">
        <f t="shared" si="152"/>
        <v>-1.0000000000000009</v>
      </c>
      <c r="AD527" s="5">
        <v>99</v>
      </c>
      <c r="AE527" s="41">
        <f t="shared" si="153"/>
        <v>-1.0000000000000009</v>
      </c>
      <c r="AF527" s="5">
        <v>98.3</v>
      </c>
      <c r="AG527" s="41">
        <f t="shared" si="154"/>
        <v>-0.20304568527919065</v>
      </c>
      <c r="AH527" s="5">
        <v>1.2138</v>
      </c>
      <c r="AI527" s="41">
        <f t="shared" si="151"/>
        <v>0</v>
      </c>
      <c r="AJ527" s="54">
        <v>3.5700000000000003E-2</v>
      </c>
      <c r="AK527" s="41">
        <f t="shared" si="150"/>
        <v>0</v>
      </c>
      <c r="AL527" s="42"/>
      <c r="AM527" s="42"/>
      <c r="AN527" s="49">
        <f t="shared" si="141"/>
        <v>0.62475000000000003</v>
      </c>
      <c r="AO527" s="49">
        <f t="shared" si="143"/>
        <v>0</v>
      </c>
      <c r="AP527" s="54"/>
      <c r="AQ527" s="54"/>
      <c r="AR527" s="53">
        <v>9.0833333333333335E-2</v>
      </c>
      <c r="AS527" s="41">
        <f t="shared" si="148"/>
        <v>0</v>
      </c>
      <c r="AT527" s="5"/>
      <c r="AU527" s="5"/>
      <c r="AV527" s="44">
        <f t="shared" si="157"/>
        <v>3.426931638346888</v>
      </c>
    </row>
    <row r="528" spans="1:48" x14ac:dyDescent="0.4">
      <c r="A528" s="40">
        <v>1776</v>
      </c>
      <c r="B528" s="47">
        <v>0.19491</v>
      </c>
      <c r="C528" s="41">
        <f t="shared" si="149"/>
        <v>0</v>
      </c>
      <c r="D528" s="52">
        <v>0.20549999999999999</v>
      </c>
      <c r="E528" s="41">
        <f t="shared" si="138"/>
        <v>0</v>
      </c>
      <c r="F528" s="38">
        <v>0.46399193548387097</v>
      </c>
      <c r="G528" s="41">
        <f t="shared" si="158"/>
        <v>0</v>
      </c>
      <c r="H528" s="56">
        <v>4.7010335254059719</v>
      </c>
      <c r="I528" s="41">
        <f t="shared" si="155"/>
        <v>0</v>
      </c>
      <c r="J528" s="36"/>
      <c r="K528" s="36"/>
      <c r="L528" s="36">
        <v>4.5999999999999999E-2</v>
      </c>
      <c r="M528" s="41">
        <f t="shared" si="144"/>
        <v>0</v>
      </c>
      <c r="N528" s="37">
        <v>8.0185185185185193E-2</v>
      </c>
      <c r="O528" s="41">
        <f t="shared" si="139"/>
        <v>0</v>
      </c>
      <c r="P528" s="49">
        <f t="shared" si="140"/>
        <v>6.3092592592592589E-2</v>
      </c>
      <c r="Q528" s="49">
        <f t="shared" si="142"/>
        <v>0</v>
      </c>
      <c r="R528" s="5">
        <v>3.9</v>
      </c>
      <c r="S528" s="41">
        <f t="shared" si="137"/>
        <v>0</v>
      </c>
      <c r="T528" s="48"/>
      <c r="U528" s="48"/>
      <c r="V528" s="40">
        <v>9.61</v>
      </c>
      <c r="W528" s="41">
        <f t="shared" si="156"/>
        <v>0</v>
      </c>
      <c r="X528" s="49">
        <f t="shared" si="145"/>
        <v>9.61</v>
      </c>
      <c r="Y528" s="49">
        <f t="shared" si="146"/>
        <v>0</v>
      </c>
      <c r="Z528" s="54">
        <v>2.1848335E-2</v>
      </c>
      <c r="AA528" s="41">
        <f t="shared" si="147"/>
        <v>-1.3023659648361274</v>
      </c>
      <c r="AB528" s="54">
        <v>17.82</v>
      </c>
      <c r="AC528" s="41">
        <f t="shared" si="152"/>
        <v>0</v>
      </c>
      <c r="AD528" s="5">
        <v>99</v>
      </c>
      <c r="AE528" s="41">
        <f t="shared" si="153"/>
        <v>0</v>
      </c>
      <c r="AF528" s="5">
        <v>98.3</v>
      </c>
      <c r="AG528" s="41">
        <f t="shared" si="154"/>
        <v>0</v>
      </c>
      <c r="AH528" s="5">
        <v>1.2138</v>
      </c>
      <c r="AI528" s="41">
        <f t="shared" si="151"/>
        <v>0</v>
      </c>
      <c r="AJ528" s="54">
        <v>3.5700000000000003E-2</v>
      </c>
      <c r="AK528" s="41">
        <f t="shared" si="150"/>
        <v>0</v>
      </c>
      <c r="AL528" s="42"/>
      <c r="AM528" s="42"/>
      <c r="AN528" s="49">
        <f t="shared" si="141"/>
        <v>0.62475000000000003</v>
      </c>
      <c r="AO528" s="49">
        <f t="shared" si="143"/>
        <v>0</v>
      </c>
      <c r="AP528" s="54"/>
      <c r="AQ528" s="54"/>
      <c r="AR528" s="53">
        <v>9.0833333333333335E-2</v>
      </c>
      <c r="AS528" s="41">
        <f t="shared" si="148"/>
        <v>0</v>
      </c>
      <c r="AT528" s="5"/>
      <c r="AU528" s="5"/>
      <c r="AV528" s="44">
        <f t="shared" si="157"/>
        <v>3.4269054292559797</v>
      </c>
    </row>
    <row r="529" spans="1:48" x14ac:dyDescent="0.4">
      <c r="A529" s="40">
        <v>1777</v>
      </c>
      <c r="B529" s="47">
        <v>0.19491</v>
      </c>
      <c r="C529" s="41">
        <f t="shared" si="149"/>
        <v>0</v>
      </c>
      <c r="D529" s="52">
        <v>0.20549999999999999</v>
      </c>
      <c r="E529" s="41">
        <f t="shared" si="138"/>
        <v>0</v>
      </c>
      <c r="F529" s="38">
        <v>0.46399193548387097</v>
      </c>
      <c r="G529" s="41">
        <f t="shared" si="158"/>
        <v>0</v>
      </c>
      <c r="H529" s="56">
        <v>4.7010335254059719</v>
      </c>
      <c r="I529" s="41">
        <f t="shared" si="155"/>
        <v>0</v>
      </c>
      <c r="J529" s="36"/>
      <c r="K529" s="36"/>
      <c r="L529" s="36">
        <v>4.5999999999999999E-2</v>
      </c>
      <c r="M529" s="41">
        <f t="shared" si="144"/>
        <v>0</v>
      </c>
      <c r="N529" s="37">
        <v>8.0185185185185193E-2</v>
      </c>
      <c r="O529" s="41">
        <f t="shared" si="139"/>
        <v>0</v>
      </c>
      <c r="P529" s="49">
        <f t="shared" si="140"/>
        <v>6.3092592592592589E-2</v>
      </c>
      <c r="Q529" s="49">
        <f t="shared" si="142"/>
        <v>0</v>
      </c>
      <c r="R529" s="5">
        <v>3.9</v>
      </c>
      <c r="S529" s="41">
        <f t="shared" si="137"/>
        <v>0</v>
      </c>
      <c r="T529" s="48"/>
      <c r="U529" s="48"/>
      <c r="V529" s="40">
        <v>9.61</v>
      </c>
      <c r="W529" s="41">
        <f t="shared" si="156"/>
        <v>0</v>
      </c>
      <c r="X529" s="49">
        <f t="shared" si="145"/>
        <v>9.61</v>
      </c>
      <c r="Y529" s="49">
        <f t="shared" si="146"/>
        <v>0</v>
      </c>
      <c r="Z529" s="54">
        <v>2.1516790000000001E-2</v>
      </c>
      <c r="AA529" s="41">
        <f t="shared" si="147"/>
        <v>-1.5174840554211477</v>
      </c>
      <c r="AB529" s="54">
        <v>17.82</v>
      </c>
      <c r="AC529" s="41">
        <f t="shared" si="152"/>
        <v>0</v>
      </c>
      <c r="AD529" s="5">
        <v>99</v>
      </c>
      <c r="AE529" s="41">
        <f t="shared" si="153"/>
        <v>0</v>
      </c>
      <c r="AF529" s="5">
        <v>98.8</v>
      </c>
      <c r="AG529" s="41">
        <f t="shared" si="154"/>
        <v>0.50864699898269805</v>
      </c>
      <c r="AH529" s="5">
        <v>1.2138</v>
      </c>
      <c r="AI529" s="41">
        <f t="shared" si="151"/>
        <v>0</v>
      </c>
      <c r="AJ529" s="54">
        <v>3.5700000000000003E-2</v>
      </c>
      <c r="AK529" s="41">
        <f t="shared" si="150"/>
        <v>0</v>
      </c>
      <c r="AL529" s="42"/>
      <c r="AM529" s="42"/>
      <c r="AN529" s="49">
        <f t="shared" si="141"/>
        <v>0.62475000000000003</v>
      </c>
      <c r="AO529" s="49">
        <f t="shared" si="143"/>
        <v>0</v>
      </c>
      <c r="AP529" s="54"/>
      <c r="AQ529" s="54"/>
      <c r="AR529" s="53">
        <v>9.0833333333333335E-2</v>
      </c>
      <c r="AS529" s="41">
        <f t="shared" si="148"/>
        <v>0</v>
      </c>
      <c r="AT529" s="5"/>
      <c r="AU529" s="5"/>
      <c r="AV529" s="44">
        <f t="shared" si="157"/>
        <v>3.4268752888014333</v>
      </c>
    </row>
    <row r="530" spans="1:48" x14ac:dyDescent="0.4">
      <c r="A530" s="40">
        <v>1778</v>
      </c>
      <c r="B530" s="47">
        <v>0.19491</v>
      </c>
      <c r="C530" s="41">
        <f t="shared" si="149"/>
        <v>0</v>
      </c>
      <c r="D530" s="52">
        <v>0.20549999999999999</v>
      </c>
      <c r="E530" s="41">
        <f t="shared" si="138"/>
        <v>0</v>
      </c>
      <c r="F530" s="38">
        <v>0.46399193548387097</v>
      </c>
      <c r="G530" s="41">
        <f t="shared" si="158"/>
        <v>0</v>
      </c>
      <c r="H530" s="56">
        <v>4.7010335254059719</v>
      </c>
      <c r="I530" s="41">
        <f t="shared" si="155"/>
        <v>0</v>
      </c>
      <c r="J530" s="36"/>
      <c r="K530" s="36"/>
      <c r="L530" s="36">
        <v>4.5999999999999999E-2</v>
      </c>
      <c r="M530" s="41">
        <f t="shared" si="144"/>
        <v>0</v>
      </c>
      <c r="N530" s="37">
        <v>8.0185185185185193E-2</v>
      </c>
      <c r="O530" s="41">
        <f t="shared" si="139"/>
        <v>0</v>
      </c>
      <c r="P530" s="49">
        <f t="shared" si="140"/>
        <v>6.3092592592592589E-2</v>
      </c>
      <c r="Q530" s="49">
        <f t="shared" si="142"/>
        <v>0</v>
      </c>
      <c r="R530" s="5">
        <v>3.9</v>
      </c>
      <c r="S530" s="41">
        <f t="shared" si="137"/>
        <v>0</v>
      </c>
      <c r="T530" s="48"/>
      <c r="U530" s="48"/>
      <c r="V530" s="40">
        <v>9.61</v>
      </c>
      <c r="W530" s="41">
        <f t="shared" si="156"/>
        <v>0</v>
      </c>
      <c r="X530" s="49">
        <f t="shared" si="145"/>
        <v>9.61</v>
      </c>
      <c r="Y530" s="49">
        <f t="shared" si="146"/>
        <v>0</v>
      </c>
      <c r="Z530" s="54">
        <v>2.1857945E-2</v>
      </c>
      <c r="AA530" s="41">
        <f t="shared" si="147"/>
        <v>1.5855292541313126</v>
      </c>
      <c r="AB530" s="54">
        <v>17.82</v>
      </c>
      <c r="AC530" s="41">
        <f t="shared" si="152"/>
        <v>0</v>
      </c>
      <c r="AD530" s="5">
        <v>99</v>
      </c>
      <c r="AE530" s="41">
        <f t="shared" si="153"/>
        <v>0</v>
      </c>
      <c r="AF530" s="5">
        <v>98.9</v>
      </c>
      <c r="AG530" s="41">
        <f t="shared" si="154"/>
        <v>0.10121457489880026</v>
      </c>
      <c r="AH530" s="5">
        <v>1.2138</v>
      </c>
      <c r="AI530" s="41">
        <f t="shared" si="151"/>
        <v>0</v>
      </c>
      <c r="AJ530" s="54">
        <v>3.5700000000000003E-2</v>
      </c>
      <c r="AK530" s="41">
        <f t="shared" si="150"/>
        <v>0</v>
      </c>
      <c r="AL530" s="42"/>
      <c r="AM530" s="42"/>
      <c r="AN530" s="49">
        <f t="shared" si="141"/>
        <v>0.62475000000000003</v>
      </c>
      <c r="AO530" s="49">
        <f t="shared" si="143"/>
        <v>0</v>
      </c>
      <c r="AP530" s="54"/>
      <c r="AQ530" s="54"/>
      <c r="AR530" s="53">
        <v>9.0833333333333335E-2</v>
      </c>
      <c r="AS530" s="41">
        <f t="shared" si="148"/>
        <v>0</v>
      </c>
      <c r="AT530" s="5"/>
      <c r="AU530" s="5"/>
      <c r="AV530" s="44">
        <f t="shared" si="157"/>
        <v>3.4269063028923425</v>
      </c>
    </row>
    <row r="531" spans="1:48" x14ac:dyDescent="0.4">
      <c r="A531" s="40">
        <v>1779</v>
      </c>
      <c r="B531" s="47">
        <v>0.19491</v>
      </c>
      <c r="C531" s="41">
        <f t="shared" si="149"/>
        <v>0</v>
      </c>
      <c r="D531" s="52">
        <v>0.20549999999999999</v>
      </c>
      <c r="E531" s="41">
        <f t="shared" si="138"/>
        <v>0</v>
      </c>
      <c r="F531" s="38">
        <v>0.46399193548387097</v>
      </c>
      <c r="G531" s="41">
        <f t="shared" si="158"/>
        <v>0</v>
      </c>
      <c r="H531" s="56">
        <v>4.7010335254059719</v>
      </c>
      <c r="I531" s="41">
        <f t="shared" si="155"/>
        <v>0</v>
      </c>
      <c r="J531" s="36"/>
      <c r="K531" s="36"/>
      <c r="L531" s="36">
        <v>4.5999999999999999E-2</v>
      </c>
      <c r="M531" s="41">
        <f t="shared" si="144"/>
        <v>0</v>
      </c>
      <c r="N531" s="37">
        <v>8.0185185185185193E-2</v>
      </c>
      <c r="O531" s="41">
        <f t="shared" si="139"/>
        <v>0</v>
      </c>
      <c r="P531" s="49">
        <f t="shared" si="140"/>
        <v>6.3092592592592589E-2</v>
      </c>
      <c r="Q531" s="49">
        <f t="shared" si="142"/>
        <v>0</v>
      </c>
      <c r="R531" s="5">
        <v>3.9</v>
      </c>
      <c r="S531" s="41">
        <f t="shared" si="137"/>
        <v>0</v>
      </c>
      <c r="T531" s="48"/>
      <c r="U531" s="48"/>
      <c r="V531" s="40">
        <v>9.61</v>
      </c>
      <c r="W531" s="41">
        <f t="shared" si="156"/>
        <v>0</v>
      </c>
      <c r="X531" s="49">
        <f t="shared" si="145"/>
        <v>9.61</v>
      </c>
      <c r="Y531" s="49">
        <f t="shared" si="146"/>
        <v>0</v>
      </c>
      <c r="Z531" s="54">
        <v>2.1747429999999998E-2</v>
      </c>
      <c r="AA531" s="41">
        <f t="shared" si="147"/>
        <v>-0.50560562761047256</v>
      </c>
      <c r="AB531" s="54">
        <v>17.82</v>
      </c>
      <c r="AC531" s="41">
        <f t="shared" si="152"/>
        <v>0</v>
      </c>
      <c r="AD531" s="5">
        <v>99</v>
      </c>
      <c r="AE531" s="41">
        <f t="shared" si="153"/>
        <v>0</v>
      </c>
      <c r="AF531" s="5">
        <v>98.9</v>
      </c>
      <c r="AG531" s="41">
        <f t="shared" si="154"/>
        <v>0</v>
      </c>
      <c r="AH531" s="5">
        <v>1.2138</v>
      </c>
      <c r="AI531" s="41">
        <f t="shared" si="151"/>
        <v>0</v>
      </c>
      <c r="AJ531" s="54">
        <v>3.5700000000000003E-2</v>
      </c>
      <c r="AK531" s="41">
        <f t="shared" si="150"/>
        <v>0</v>
      </c>
      <c r="AL531" s="42"/>
      <c r="AM531" s="42"/>
      <c r="AN531" s="49">
        <f t="shared" si="141"/>
        <v>0.62475000000000003</v>
      </c>
      <c r="AO531" s="49">
        <f t="shared" si="143"/>
        <v>0</v>
      </c>
      <c r="AP531" s="54"/>
      <c r="AQ531" s="54"/>
      <c r="AR531" s="53">
        <v>9.0833333333333335E-2</v>
      </c>
      <c r="AS531" s="41">
        <f t="shared" si="148"/>
        <v>0</v>
      </c>
      <c r="AT531" s="5"/>
      <c r="AU531" s="5"/>
      <c r="AV531" s="44">
        <f t="shared" si="157"/>
        <v>3.4268962560741612</v>
      </c>
    </row>
    <row r="532" spans="1:48" x14ac:dyDescent="0.4">
      <c r="A532" s="40">
        <v>1780</v>
      </c>
      <c r="B532" s="47">
        <v>0.19491</v>
      </c>
      <c r="C532" s="41">
        <f t="shared" si="149"/>
        <v>0</v>
      </c>
      <c r="D532" s="52">
        <v>0.20549999999999999</v>
      </c>
      <c r="E532" s="41">
        <f t="shared" si="138"/>
        <v>0</v>
      </c>
      <c r="F532" s="38">
        <v>0.46399193548387097</v>
      </c>
      <c r="G532" s="41">
        <f t="shared" si="158"/>
        <v>0</v>
      </c>
      <c r="H532" s="56">
        <v>4.7010335254059719</v>
      </c>
      <c r="I532" s="41">
        <f t="shared" si="155"/>
        <v>0</v>
      </c>
      <c r="J532" s="36"/>
      <c r="K532" s="36"/>
      <c r="L532" s="36">
        <v>4.5999999999999999E-2</v>
      </c>
      <c r="M532" s="41">
        <f t="shared" si="144"/>
        <v>0</v>
      </c>
      <c r="N532" s="37">
        <v>8.0185185185185193E-2</v>
      </c>
      <c r="O532" s="41">
        <f t="shared" si="139"/>
        <v>0</v>
      </c>
      <c r="P532" s="49">
        <f t="shared" si="140"/>
        <v>6.3092592592592589E-2</v>
      </c>
      <c r="Q532" s="49">
        <f t="shared" si="142"/>
        <v>0</v>
      </c>
      <c r="R532" s="5">
        <v>3.8</v>
      </c>
      <c r="S532" s="41">
        <f t="shared" si="137"/>
        <v>-2.5641025641025661</v>
      </c>
      <c r="T532" s="48"/>
      <c r="U532" s="48"/>
      <c r="V532" s="40">
        <v>9.61</v>
      </c>
      <c r="W532" s="41">
        <f t="shared" si="156"/>
        <v>0</v>
      </c>
      <c r="X532" s="49">
        <f t="shared" si="145"/>
        <v>9.61</v>
      </c>
      <c r="Y532" s="49">
        <f t="shared" si="146"/>
        <v>0</v>
      </c>
      <c r="Z532" s="54">
        <v>2.1958850000000002E-2</v>
      </c>
      <c r="AA532" s="41">
        <f t="shared" si="147"/>
        <v>0.97216084843130268</v>
      </c>
      <c r="AB532" s="54">
        <v>17.46</v>
      </c>
      <c r="AC532" s="41">
        <f t="shared" si="152"/>
        <v>-2.0202020202020221</v>
      </c>
      <c r="AD532" s="5">
        <v>97</v>
      </c>
      <c r="AE532" s="41">
        <f t="shared" si="153"/>
        <v>-2.0202020202020221</v>
      </c>
      <c r="AF532" s="5">
        <v>98.3</v>
      </c>
      <c r="AG532" s="41">
        <f t="shared" si="154"/>
        <v>-0.60667340748231657</v>
      </c>
      <c r="AH532" s="5">
        <v>1.2138</v>
      </c>
      <c r="AI532" s="41">
        <f t="shared" si="151"/>
        <v>0</v>
      </c>
      <c r="AJ532" s="54">
        <v>3.5700000000000003E-2</v>
      </c>
      <c r="AK532" s="41">
        <f t="shared" si="150"/>
        <v>0</v>
      </c>
      <c r="AL532" s="42"/>
      <c r="AM532" s="42"/>
      <c r="AN532" s="49">
        <f t="shared" si="141"/>
        <v>0.62475000000000003</v>
      </c>
      <c r="AO532" s="49">
        <f t="shared" si="143"/>
        <v>0</v>
      </c>
      <c r="AP532" s="54"/>
      <c r="AQ532" s="54"/>
      <c r="AR532" s="53">
        <v>8.3299999999999999E-2</v>
      </c>
      <c r="AS532" s="41">
        <f t="shared" si="148"/>
        <v>-8.2935779816513779</v>
      </c>
      <c r="AT532" s="5"/>
      <c r="AU532" s="5"/>
      <c r="AV532" s="44">
        <f t="shared" si="157"/>
        <v>3.3844124457711304</v>
      </c>
    </row>
    <row r="533" spans="1:48" x14ac:dyDescent="0.4">
      <c r="A533" s="40">
        <v>1781</v>
      </c>
      <c r="B533" s="47">
        <v>0.19491</v>
      </c>
      <c r="C533" s="41">
        <f t="shared" si="149"/>
        <v>0</v>
      </c>
      <c r="D533" s="52">
        <v>0.20549999999999999</v>
      </c>
      <c r="E533" s="41">
        <f t="shared" si="138"/>
        <v>0</v>
      </c>
      <c r="F533" s="38">
        <v>0.46399193548387097</v>
      </c>
      <c r="G533" s="41">
        <f t="shared" si="158"/>
        <v>0</v>
      </c>
      <c r="H533" s="56">
        <v>4.7010335254059719</v>
      </c>
      <c r="I533" s="41">
        <f t="shared" si="155"/>
        <v>0</v>
      </c>
      <c r="J533" s="36"/>
      <c r="K533" s="36"/>
      <c r="L533" s="36">
        <v>4.5999999999999999E-2</v>
      </c>
      <c r="M533" s="41">
        <f t="shared" si="144"/>
        <v>0</v>
      </c>
      <c r="N533" s="37">
        <v>8.0185185185185193E-2</v>
      </c>
      <c r="O533" s="41">
        <f t="shared" si="139"/>
        <v>0</v>
      </c>
      <c r="P533" s="49">
        <f t="shared" si="140"/>
        <v>6.3092592592592589E-2</v>
      </c>
      <c r="Q533" s="49">
        <f t="shared" si="142"/>
        <v>0</v>
      </c>
      <c r="R533" s="5">
        <v>3.8</v>
      </c>
      <c r="S533" s="41">
        <f t="shared" si="137"/>
        <v>0</v>
      </c>
      <c r="T533" s="48"/>
      <c r="U533" s="48"/>
      <c r="V533" s="40">
        <v>9.61</v>
      </c>
      <c r="W533" s="41">
        <f t="shared" si="156"/>
        <v>0</v>
      </c>
      <c r="X533" s="49">
        <f t="shared" si="145"/>
        <v>9.61</v>
      </c>
      <c r="Y533" s="49">
        <f t="shared" si="146"/>
        <v>0</v>
      </c>
      <c r="Z533" s="54">
        <v>2.1656134999999996E-2</v>
      </c>
      <c r="AA533" s="41">
        <f t="shared" si="147"/>
        <v>-1.37855579868712</v>
      </c>
      <c r="AB533" s="54">
        <v>17.82</v>
      </c>
      <c r="AC533" s="41">
        <f t="shared" si="152"/>
        <v>2.0618556701030855</v>
      </c>
      <c r="AD533" s="5">
        <v>99</v>
      </c>
      <c r="AE533" s="41">
        <f t="shared" si="153"/>
        <v>2.0618556701030855</v>
      </c>
      <c r="AF533" s="5">
        <v>98.5</v>
      </c>
      <c r="AG533" s="41">
        <f t="shared" si="154"/>
        <v>0.20345879959309254</v>
      </c>
      <c r="AH533" s="5">
        <v>1.2138</v>
      </c>
      <c r="AI533" s="41">
        <f t="shared" si="151"/>
        <v>0</v>
      </c>
      <c r="AJ533" s="54">
        <v>3.5700000000000003E-2</v>
      </c>
      <c r="AK533" s="41">
        <f t="shared" si="150"/>
        <v>0</v>
      </c>
      <c r="AL533" s="42"/>
      <c r="AM533" s="42"/>
      <c r="AN533" s="49">
        <f t="shared" si="141"/>
        <v>0.62475000000000003</v>
      </c>
      <c r="AO533" s="49">
        <f t="shared" si="143"/>
        <v>0</v>
      </c>
      <c r="AP533" s="54"/>
      <c r="AQ533" s="54"/>
      <c r="AR533" s="53">
        <v>8.3299999999999999E-2</v>
      </c>
      <c r="AS533" s="41">
        <f t="shared" si="148"/>
        <v>0</v>
      </c>
      <c r="AT533" s="5"/>
      <c r="AU533" s="5"/>
      <c r="AV533" s="44">
        <f t="shared" si="157"/>
        <v>3.4171121989529483</v>
      </c>
    </row>
    <row r="534" spans="1:48" x14ac:dyDescent="0.4">
      <c r="A534" s="40">
        <v>1782</v>
      </c>
      <c r="B534" s="47">
        <v>0.19491</v>
      </c>
      <c r="C534" s="41">
        <f t="shared" si="149"/>
        <v>0</v>
      </c>
      <c r="D534" s="52">
        <v>0.20549999999999999</v>
      </c>
      <c r="E534" s="41">
        <f t="shared" si="138"/>
        <v>0</v>
      </c>
      <c r="F534" s="38">
        <v>0.46399193548387097</v>
      </c>
      <c r="G534" s="41">
        <f t="shared" si="158"/>
        <v>0</v>
      </c>
      <c r="H534" s="56">
        <v>4.7010335254059719</v>
      </c>
      <c r="I534" s="41">
        <f t="shared" si="155"/>
        <v>0</v>
      </c>
      <c r="J534" s="36"/>
      <c r="K534" s="36"/>
      <c r="L534" s="36">
        <v>4.5999999999999999E-2</v>
      </c>
      <c r="M534" s="41">
        <f t="shared" si="144"/>
        <v>0</v>
      </c>
      <c r="N534" s="37">
        <v>8.0185185185185193E-2</v>
      </c>
      <c r="O534" s="41">
        <f t="shared" si="139"/>
        <v>0</v>
      </c>
      <c r="P534" s="49">
        <f t="shared" si="140"/>
        <v>6.3092592592592589E-2</v>
      </c>
      <c r="Q534" s="49">
        <f t="shared" si="142"/>
        <v>0</v>
      </c>
      <c r="R534" s="5">
        <v>3.8</v>
      </c>
      <c r="S534" s="41">
        <f t="shared" si="137"/>
        <v>0</v>
      </c>
      <c r="T534" s="48"/>
      <c r="U534" s="48"/>
      <c r="V534" s="40">
        <v>9.61</v>
      </c>
      <c r="W534" s="41">
        <f t="shared" si="156"/>
        <v>0</v>
      </c>
      <c r="X534" s="49">
        <f t="shared" si="145"/>
        <v>9.61</v>
      </c>
      <c r="Y534" s="49">
        <f t="shared" si="146"/>
        <v>0</v>
      </c>
      <c r="Z534" s="54">
        <v>2.1805090000000003E-2</v>
      </c>
      <c r="AA534" s="41">
        <f t="shared" si="147"/>
        <v>0.68781894830267643</v>
      </c>
      <c r="AB534" s="54">
        <v>17.82</v>
      </c>
      <c r="AC534" s="41">
        <f t="shared" si="152"/>
        <v>0</v>
      </c>
      <c r="AD534" s="5">
        <v>99</v>
      </c>
      <c r="AE534" s="41">
        <f t="shared" si="153"/>
        <v>0</v>
      </c>
      <c r="AF534" s="5">
        <v>99.5</v>
      </c>
      <c r="AG534" s="41">
        <f t="shared" si="154"/>
        <v>1.0152284263959421</v>
      </c>
      <c r="AH534" s="5">
        <v>1.2138</v>
      </c>
      <c r="AI534" s="41">
        <f t="shared" si="151"/>
        <v>0</v>
      </c>
      <c r="AJ534" s="54">
        <v>3.5700000000000003E-2</v>
      </c>
      <c r="AK534" s="41">
        <f t="shared" si="150"/>
        <v>0</v>
      </c>
      <c r="AL534" s="42"/>
      <c r="AM534" s="42"/>
      <c r="AN534" s="49">
        <f t="shared" si="141"/>
        <v>0.62475000000000003</v>
      </c>
      <c r="AO534" s="49">
        <f t="shared" si="143"/>
        <v>0</v>
      </c>
      <c r="AP534" s="54"/>
      <c r="AQ534" s="54"/>
      <c r="AR534" s="53">
        <v>8.3299999999999999E-2</v>
      </c>
      <c r="AS534" s="41">
        <f t="shared" si="148"/>
        <v>0</v>
      </c>
      <c r="AT534" s="5"/>
      <c r="AU534" s="5"/>
      <c r="AV534" s="44">
        <f t="shared" si="157"/>
        <v>3.4171257403165849</v>
      </c>
    </row>
    <row r="535" spans="1:48" x14ac:dyDescent="0.4">
      <c r="A535" s="40">
        <v>1783</v>
      </c>
      <c r="B535" s="47">
        <v>0.19491</v>
      </c>
      <c r="C535" s="41">
        <f t="shared" si="149"/>
        <v>0</v>
      </c>
      <c r="D535" s="52">
        <v>0.20549999999999999</v>
      </c>
      <c r="E535" s="41">
        <f t="shared" si="138"/>
        <v>0</v>
      </c>
      <c r="F535" s="38">
        <v>0.46399193548387097</v>
      </c>
      <c r="G535" s="41">
        <f t="shared" si="158"/>
        <v>0</v>
      </c>
      <c r="H535" s="56">
        <v>4.7010335254059719</v>
      </c>
      <c r="I535" s="41">
        <f t="shared" si="155"/>
        <v>0</v>
      </c>
      <c r="J535" s="36"/>
      <c r="K535" s="36"/>
      <c r="L535" s="36">
        <v>4.5999999999999999E-2</v>
      </c>
      <c r="M535" s="41">
        <f t="shared" si="144"/>
        <v>0</v>
      </c>
      <c r="N535" s="37">
        <v>8.0185185185185193E-2</v>
      </c>
      <c r="O535" s="41">
        <f t="shared" si="139"/>
        <v>0</v>
      </c>
      <c r="P535" s="49">
        <f t="shared" si="140"/>
        <v>6.3092592592592589E-2</v>
      </c>
      <c r="Q535" s="49">
        <f t="shared" si="142"/>
        <v>0</v>
      </c>
      <c r="R535" s="5">
        <v>3.8</v>
      </c>
      <c r="S535" s="41">
        <f t="shared" si="137"/>
        <v>0</v>
      </c>
      <c r="T535" s="48"/>
      <c r="U535" s="48"/>
      <c r="V535" s="40">
        <v>9.61</v>
      </c>
      <c r="W535" s="41">
        <f t="shared" si="156"/>
        <v>0</v>
      </c>
      <c r="X535" s="49">
        <f t="shared" si="145"/>
        <v>9.61</v>
      </c>
      <c r="Y535" s="49">
        <f t="shared" si="146"/>
        <v>0</v>
      </c>
      <c r="Z535" s="54">
        <v>2.2492204999999998E-2</v>
      </c>
      <c r="AA535" s="41">
        <f t="shared" ref="AA535:AA566" si="159">100*(Z535/Z534-1)</f>
        <v>3.1511679153811922</v>
      </c>
      <c r="AB535" s="54">
        <v>17.82</v>
      </c>
      <c r="AC535" s="41">
        <f t="shared" si="152"/>
        <v>0</v>
      </c>
      <c r="AD535" s="5">
        <v>99</v>
      </c>
      <c r="AE535" s="41">
        <f t="shared" si="153"/>
        <v>0</v>
      </c>
      <c r="AF535" s="5">
        <v>96.4</v>
      </c>
      <c r="AG535" s="41">
        <f t="shared" si="154"/>
        <v>-3.1155778894472297</v>
      </c>
      <c r="AH535" s="5">
        <v>1.2138</v>
      </c>
      <c r="AI535" s="41">
        <f t="shared" si="151"/>
        <v>0</v>
      </c>
      <c r="AJ535" s="54">
        <v>3.5700000000000003E-2</v>
      </c>
      <c r="AK535" s="41">
        <f t="shared" si="150"/>
        <v>0</v>
      </c>
      <c r="AL535" s="42"/>
      <c r="AM535" s="42"/>
      <c r="AN535" s="49">
        <f t="shared" si="141"/>
        <v>0.62475000000000003</v>
      </c>
      <c r="AO535" s="49">
        <f t="shared" si="143"/>
        <v>0</v>
      </c>
      <c r="AP535" s="54"/>
      <c r="AQ535" s="54"/>
      <c r="AR535" s="53">
        <v>8.3299999999999999E-2</v>
      </c>
      <c r="AS535" s="41">
        <f t="shared" si="148"/>
        <v>0</v>
      </c>
      <c r="AT535" s="5"/>
      <c r="AU535" s="5"/>
      <c r="AV535" s="44">
        <f t="shared" si="157"/>
        <v>3.417188205316585</v>
      </c>
    </row>
    <row r="536" spans="1:48" x14ac:dyDescent="0.4">
      <c r="A536" s="40">
        <v>1784</v>
      </c>
      <c r="B536" s="47">
        <v>0.19491</v>
      </c>
      <c r="C536" s="41">
        <f t="shared" si="149"/>
        <v>0</v>
      </c>
      <c r="D536" s="52">
        <v>0.20549999999999999</v>
      </c>
      <c r="E536" s="41">
        <f t="shared" si="138"/>
        <v>0</v>
      </c>
      <c r="F536" s="38">
        <v>0.46399193548387097</v>
      </c>
      <c r="G536" s="41">
        <f t="shared" si="158"/>
        <v>0</v>
      </c>
      <c r="H536" s="56">
        <v>4.7010335254059719</v>
      </c>
      <c r="I536" s="41">
        <f t="shared" si="155"/>
        <v>0</v>
      </c>
      <c r="J536" s="36"/>
      <c r="K536" s="36"/>
      <c r="L536" s="36">
        <v>4.5999999999999999E-2</v>
      </c>
      <c r="M536" s="41">
        <f t="shared" si="144"/>
        <v>0</v>
      </c>
      <c r="N536" s="37">
        <v>8.0185185185185193E-2</v>
      </c>
      <c r="O536" s="41">
        <f t="shared" si="139"/>
        <v>0</v>
      </c>
      <c r="P536" s="49">
        <f t="shared" si="140"/>
        <v>6.3092592592592589E-2</v>
      </c>
      <c r="Q536" s="49">
        <f t="shared" si="142"/>
        <v>0</v>
      </c>
      <c r="R536" s="5">
        <v>3.8</v>
      </c>
      <c r="S536" s="41">
        <f t="shared" si="137"/>
        <v>0</v>
      </c>
      <c r="T536" s="48"/>
      <c r="U536" s="48"/>
      <c r="V536" s="40">
        <v>9.61</v>
      </c>
      <c r="W536" s="41">
        <f t="shared" si="156"/>
        <v>0</v>
      </c>
      <c r="X536" s="49">
        <f t="shared" si="145"/>
        <v>9.61</v>
      </c>
      <c r="Y536" s="49">
        <f t="shared" si="146"/>
        <v>0</v>
      </c>
      <c r="Z536" s="54">
        <v>2.299673E-2</v>
      </c>
      <c r="AA536" s="41">
        <f t="shared" si="159"/>
        <v>2.2431104464857965</v>
      </c>
      <c r="AB536" s="54">
        <v>17.64</v>
      </c>
      <c r="AC536" s="41">
        <f t="shared" si="152"/>
        <v>-1.0101010101010055</v>
      </c>
      <c r="AD536" s="5">
        <v>98</v>
      </c>
      <c r="AE536" s="41">
        <f t="shared" si="153"/>
        <v>-1.0101010101010055</v>
      </c>
      <c r="AF536" s="5">
        <v>97.7</v>
      </c>
      <c r="AG536" s="41">
        <f t="shared" si="154"/>
        <v>1.3485477178423189</v>
      </c>
      <c r="AH536" s="5">
        <v>1.2138</v>
      </c>
      <c r="AI536" s="41">
        <f t="shared" si="151"/>
        <v>0</v>
      </c>
      <c r="AJ536" s="54">
        <v>3.5700000000000003E-2</v>
      </c>
      <c r="AK536" s="41">
        <f t="shared" si="150"/>
        <v>0</v>
      </c>
      <c r="AL536" s="42"/>
      <c r="AM536" s="42"/>
      <c r="AN536" s="49">
        <f t="shared" si="141"/>
        <v>0.62475000000000003</v>
      </c>
      <c r="AO536" s="49">
        <f t="shared" si="143"/>
        <v>0</v>
      </c>
      <c r="AP536" s="54"/>
      <c r="AQ536" s="54"/>
      <c r="AR536" s="53">
        <v>8.3299999999999999E-2</v>
      </c>
      <c r="AS536" s="41">
        <f t="shared" si="148"/>
        <v>0</v>
      </c>
      <c r="AT536" s="5"/>
      <c r="AU536" s="5"/>
      <c r="AV536" s="44">
        <f t="shared" si="157"/>
        <v>3.4008704348620395</v>
      </c>
    </row>
    <row r="537" spans="1:48" x14ac:dyDescent="0.4">
      <c r="A537" s="40">
        <v>1785</v>
      </c>
      <c r="B537" s="47">
        <v>0.19491</v>
      </c>
      <c r="C537" s="41">
        <f t="shared" si="149"/>
        <v>0</v>
      </c>
      <c r="D537" s="52">
        <v>0.20549999999999999</v>
      </c>
      <c r="E537" s="41">
        <f t="shared" si="138"/>
        <v>0</v>
      </c>
      <c r="F537" s="38">
        <v>0.46399193548387097</v>
      </c>
      <c r="G537" s="41">
        <f t="shared" si="158"/>
        <v>0</v>
      </c>
      <c r="H537" s="56">
        <v>4.7010335254059719</v>
      </c>
      <c r="I537" s="41">
        <f t="shared" si="155"/>
        <v>0</v>
      </c>
      <c r="J537" s="36"/>
      <c r="K537" s="36"/>
      <c r="L537" s="36">
        <v>4.5999999999999999E-2</v>
      </c>
      <c r="M537" s="41">
        <f t="shared" si="144"/>
        <v>0</v>
      </c>
      <c r="N537" s="37">
        <v>8.0185185185185193E-2</v>
      </c>
      <c r="O537" s="41">
        <f t="shared" si="139"/>
        <v>0</v>
      </c>
      <c r="P537" s="49">
        <f t="shared" si="140"/>
        <v>6.3092592592592589E-2</v>
      </c>
      <c r="Q537" s="49">
        <f t="shared" si="142"/>
        <v>0</v>
      </c>
      <c r="R537" s="5">
        <v>3.8</v>
      </c>
      <c r="S537" s="41">
        <f t="shared" si="137"/>
        <v>0</v>
      </c>
      <c r="T537" s="48"/>
      <c r="U537" s="48"/>
      <c r="V537" s="40">
        <v>9.61</v>
      </c>
      <c r="W537" s="41">
        <f t="shared" si="156"/>
        <v>0</v>
      </c>
      <c r="X537" s="49">
        <f t="shared" si="145"/>
        <v>9.61</v>
      </c>
      <c r="Y537" s="49">
        <f t="shared" si="146"/>
        <v>0</v>
      </c>
      <c r="Z537" s="54">
        <v>2.2838165000000001E-2</v>
      </c>
      <c r="AA537" s="41">
        <f t="shared" si="159"/>
        <v>-0.68951107396573175</v>
      </c>
      <c r="AB537" s="54">
        <v>17.64</v>
      </c>
      <c r="AC537" s="41">
        <f t="shared" si="152"/>
        <v>0</v>
      </c>
      <c r="AD537" s="5">
        <v>98</v>
      </c>
      <c r="AE537" s="41">
        <f t="shared" si="153"/>
        <v>0</v>
      </c>
      <c r="AF537" s="5">
        <v>97.6</v>
      </c>
      <c r="AG537" s="41">
        <f t="shared" si="154"/>
        <v>-0.10235414534289777</v>
      </c>
      <c r="AH537" s="5">
        <v>1.2138</v>
      </c>
      <c r="AI537" s="41">
        <f t="shared" si="151"/>
        <v>0</v>
      </c>
      <c r="AJ537" s="54">
        <v>3.5700000000000003E-2</v>
      </c>
      <c r="AK537" s="41">
        <f t="shared" si="150"/>
        <v>0</v>
      </c>
      <c r="AL537" s="42"/>
      <c r="AM537" s="42"/>
      <c r="AN537" s="49">
        <f t="shared" si="141"/>
        <v>0.62475000000000003</v>
      </c>
      <c r="AO537" s="49">
        <f t="shared" si="143"/>
        <v>0</v>
      </c>
      <c r="AP537" s="54"/>
      <c r="AQ537" s="54"/>
      <c r="AR537" s="53">
        <v>8.3299999999999999E-2</v>
      </c>
      <c r="AS537" s="41">
        <f t="shared" si="148"/>
        <v>0</v>
      </c>
      <c r="AT537" s="5"/>
      <c r="AU537" s="5"/>
      <c r="AV537" s="44">
        <f t="shared" si="157"/>
        <v>3.4008560198620397</v>
      </c>
    </row>
    <row r="538" spans="1:48" x14ac:dyDescent="0.4">
      <c r="A538" s="40">
        <v>1786</v>
      </c>
      <c r="B538" s="47">
        <v>0.19491</v>
      </c>
      <c r="C538" s="41">
        <f t="shared" si="149"/>
        <v>0</v>
      </c>
      <c r="D538" s="52">
        <v>0.20549999999999999</v>
      </c>
      <c r="E538" s="41">
        <f t="shared" si="138"/>
        <v>0</v>
      </c>
      <c r="F538" s="38">
        <v>0.46399193548387097</v>
      </c>
      <c r="G538" s="41">
        <f t="shared" si="158"/>
        <v>0</v>
      </c>
      <c r="H538" s="56">
        <v>4.7010335254059719</v>
      </c>
      <c r="I538" s="41">
        <f t="shared" si="155"/>
        <v>0</v>
      </c>
      <c r="J538" s="36"/>
      <c r="K538" s="36"/>
      <c r="L538" s="36">
        <v>4.5999999999999999E-2</v>
      </c>
      <c r="M538" s="41">
        <f t="shared" si="144"/>
        <v>0</v>
      </c>
      <c r="N538" s="37">
        <v>8.0185185185185193E-2</v>
      </c>
      <c r="O538" s="41">
        <f t="shared" si="139"/>
        <v>0</v>
      </c>
      <c r="P538" s="49">
        <f t="shared" si="140"/>
        <v>6.3092592592592589E-2</v>
      </c>
      <c r="Q538" s="49">
        <f t="shared" si="142"/>
        <v>0</v>
      </c>
      <c r="R538" s="5">
        <v>3.8</v>
      </c>
      <c r="S538" s="41">
        <f t="shared" si="137"/>
        <v>0</v>
      </c>
      <c r="T538" s="48"/>
      <c r="U538" s="48"/>
      <c r="V538" s="40">
        <v>9.61</v>
      </c>
      <c r="W538" s="41">
        <f t="shared" si="156"/>
        <v>0</v>
      </c>
      <c r="X538" s="49">
        <f t="shared" si="145"/>
        <v>9.61</v>
      </c>
      <c r="Y538" s="49">
        <f t="shared" si="146"/>
        <v>0</v>
      </c>
      <c r="Z538" s="54">
        <v>2.319854E-2</v>
      </c>
      <c r="AA538" s="41">
        <f t="shared" si="159"/>
        <v>1.5779507679360316</v>
      </c>
      <c r="AB538" s="54">
        <v>17.64</v>
      </c>
      <c r="AC538" s="41">
        <f t="shared" si="152"/>
        <v>0</v>
      </c>
      <c r="AD538" s="5">
        <v>98</v>
      </c>
      <c r="AE538" s="41">
        <f t="shared" si="153"/>
        <v>0</v>
      </c>
      <c r="AF538" s="5">
        <v>97.3</v>
      </c>
      <c r="AG538" s="41">
        <f t="shared" si="154"/>
        <v>-0.30737704918032405</v>
      </c>
      <c r="AH538" s="5">
        <v>1.2138</v>
      </c>
      <c r="AI538" s="41">
        <f t="shared" si="151"/>
        <v>0</v>
      </c>
      <c r="AJ538" s="54">
        <v>3.5470000000000002E-2</v>
      </c>
      <c r="AK538" s="41">
        <f t="shared" si="150"/>
        <v>-0.6442577030812302</v>
      </c>
      <c r="AL538" s="42"/>
      <c r="AM538" s="42"/>
      <c r="AN538" s="49">
        <f t="shared" si="141"/>
        <v>0.62463500000000005</v>
      </c>
      <c r="AO538" s="49">
        <f t="shared" si="143"/>
        <v>-0.3221288515406151</v>
      </c>
      <c r="AP538" s="54"/>
      <c r="AQ538" s="54"/>
      <c r="AR538" s="53">
        <v>8.3299999999999999E-2</v>
      </c>
      <c r="AS538" s="41">
        <f t="shared" si="148"/>
        <v>0</v>
      </c>
      <c r="AT538" s="5"/>
      <c r="AU538" s="5"/>
      <c r="AV538" s="44">
        <f t="shared" si="157"/>
        <v>3.4008783266802212</v>
      </c>
    </row>
    <row r="539" spans="1:48" x14ac:dyDescent="0.4">
      <c r="A539" s="40">
        <v>1787</v>
      </c>
      <c r="B539" s="47">
        <v>0.19491</v>
      </c>
      <c r="C539" s="41">
        <f t="shared" si="149"/>
        <v>0</v>
      </c>
      <c r="D539" s="52">
        <v>0.20549999999999999</v>
      </c>
      <c r="E539" s="41">
        <f t="shared" si="138"/>
        <v>0</v>
      </c>
      <c r="F539" s="38">
        <v>0.46399193548387097</v>
      </c>
      <c r="G539" s="41">
        <f t="shared" si="158"/>
        <v>0</v>
      </c>
      <c r="H539" s="56">
        <v>4.7010335254059719</v>
      </c>
      <c r="I539" s="41">
        <f t="shared" si="155"/>
        <v>0</v>
      </c>
      <c r="J539" s="36"/>
      <c r="K539" s="36"/>
      <c r="L539" s="36">
        <v>4.5999999999999999E-2</v>
      </c>
      <c r="M539" s="41">
        <f t="shared" si="144"/>
        <v>0</v>
      </c>
      <c r="N539" s="37">
        <v>8.0185185185185193E-2</v>
      </c>
      <c r="O539" s="41">
        <f t="shared" si="139"/>
        <v>0</v>
      </c>
      <c r="P539" s="49">
        <f t="shared" si="140"/>
        <v>6.3092592592592589E-2</v>
      </c>
      <c r="Q539" s="49">
        <f t="shared" si="142"/>
        <v>0</v>
      </c>
      <c r="R539" s="5">
        <v>3.8</v>
      </c>
      <c r="S539" s="41">
        <f t="shared" si="137"/>
        <v>0</v>
      </c>
      <c r="T539" s="48"/>
      <c r="U539" s="48"/>
      <c r="V539" s="40">
        <v>9.61</v>
      </c>
      <c r="W539" s="41">
        <f t="shared" si="156"/>
        <v>0</v>
      </c>
      <c r="X539" s="49">
        <f t="shared" si="145"/>
        <v>9.61</v>
      </c>
      <c r="Y539" s="49">
        <f t="shared" si="146"/>
        <v>0</v>
      </c>
      <c r="Z539" s="54">
        <v>2.340035E-2</v>
      </c>
      <c r="AA539" s="41">
        <f t="shared" si="159"/>
        <v>0.86992543496271502</v>
      </c>
      <c r="AB539" s="54">
        <v>17.46</v>
      </c>
      <c r="AC539" s="41">
        <f t="shared" si="152"/>
        <v>-1.0204081632653073</v>
      </c>
      <c r="AD539" s="5">
        <v>97</v>
      </c>
      <c r="AE539" s="41">
        <f t="shared" si="153"/>
        <v>-1.0204081632653073</v>
      </c>
      <c r="AF539" s="5">
        <v>97.1</v>
      </c>
      <c r="AG539" s="41">
        <f t="shared" si="154"/>
        <v>-0.20554984583761593</v>
      </c>
      <c r="AH539" s="5">
        <v>1.206</v>
      </c>
      <c r="AI539" s="41">
        <f t="shared" si="151"/>
        <v>-0.64260998517053913</v>
      </c>
      <c r="AJ539" s="54">
        <v>3.524E-2</v>
      </c>
      <c r="AK539" s="41">
        <f t="shared" si="150"/>
        <v>-0.6484352974344576</v>
      </c>
      <c r="AL539" s="42"/>
      <c r="AM539" s="42"/>
      <c r="AN539" s="49">
        <f t="shared" si="141"/>
        <v>0.62061999999999995</v>
      </c>
      <c r="AO539" s="49">
        <f t="shared" si="143"/>
        <v>-0.64552264130249837</v>
      </c>
      <c r="AP539" s="54"/>
      <c r="AQ539" s="54"/>
      <c r="AR539" s="53">
        <v>8.3299999999999999E-2</v>
      </c>
      <c r="AS539" s="41">
        <f t="shared" si="148"/>
        <v>0</v>
      </c>
      <c r="AT539" s="5"/>
      <c r="AU539" s="5"/>
      <c r="AV539" s="44">
        <f t="shared" si="157"/>
        <v>3.3841680366802218</v>
      </c>
    </row>
    <row r="540" spans="1:48" x14ac:dyDescent="0.4">
      <c r="A540" s="40">
        <v>1788</v>
      </c>
      <c r="B540" s="47">
        <v>0.19491</v>
      </c>
      <c r="C540" s="41">
        <f t="shared" si="149"/>
        <v>0</v>
      </c>
      <c r="D540" s="52">
        <v>0.20549999999999999</v>
      </c>
      <c r="E540" s="41">
        <f t="shared" si="138"/>
        <v>0</v>
      </c>
      <c r="F540" s="38">
        <v>0.46399193548387097</v>
      </c>
      <c r="G540" s="41">
        <f t="shared" si="158"/>
        <v>0</v>
      </c>
      <c r="H540" s="56">
        <v>4.7010335254059719</v>
      </c>
      <c r="I540" s="41">
        <f t="shared" si="155"/>
        <v>0</v>
      </c>
      <c r="J540" s="36"/>
      <c r="K540" s="36"/>
      <c r="L540" s="36">
        <v>4.5999999999999999E-2</v>
      </c>
      <c r="M540" s="41">
        <f t="shared" si="144"/>
        <v>0</v>
      </c>
      <c r="N540" s="37">
        <v>8.0185185185185193E-2</v>
      </c>
      <c r="O540" s="41">
        <f t="shared" si="139"/>
        <v>0</v>
      </c>
      <c r="P540" s="49">
        <f t="shared" si="140"/>
        <v>6.3092592592592589E-2</v>
      </c>
      <c r="Q540" s="49">
        <f t="shared" si="142"/>
        <v>0</v>
      </c>
      <c r="R540" s="5">
        <v>3.8</v>
      </c>
      <c r="S540" s="41">
        <f t="shared" si="137"/>
        <v>0</v>
      </c>
      <c r="T540" s="48"/>
      <c r="U540" s="48"/>
      <c r="V540" s="40">
        <v>9.61</v>
      </c>
      <c r="W540" s="41">
        <f t="shared" si="156"/>
        <v>0</v>
      </c>
      <c r="X540" s="49">
        <f t="shared" si="145"/>
        <v>9.61</v>
      </c>
      <c r="Y540" s="49">
        <f t="shared" si="146"/>
        <v>0</v>
      </c>
      <c r="Z540" s="54">
        <v>2.3703064999999999E-2</v>
      </c>
      <c r="AA540" s="41">
        <f t="shared" si="159"/>
        <v>1.2936344969199043</v>
      </c>
      <c r="AB540" s="54">
        <v>16.38</v>
      </c>
      <c r="AC540" s="41">
        <f t="shared" si="152"/>
        <v>-6.1855670103092901</v>
      </c>
      <c r="AD540" s="5">
        <v>91</v>
      </c>
      <c r="AE540" s="41">
        <f t="shared" si="153"/>
        <v>-6.1855670103092786</v>
      </c>
      <c r="AF540" s="5">
        <v>92.2</v>
      </c>
      <c r="AG540" s="41">
        <f t="shared" si="154"/>
        <v>-5.0463439752832073</v>
      </c>
      <c r="AH540" s="5">
        <v>1.1981999999999999</v>
      </c>
      <c r="AI540" s="41">
        <f t="shared" si="151"/>
        <v>-0.64676616915423368</v>
      </c>
      <c r="AJ540" s="54">
        <v>3.524E-2</v>
      </c>
      <c r="AK540" s="41">
        <f t="shared" si="150"/>
        <v>0</v>
      </c>
      <c r="AL540" s="42"/>
      <c r="AM540" s="42"/>
      <c r="AN540" s="49">
        <f t="shared" si="141"/>
        <v>0.61671999999999993</v>
      </c>
      <c r="AO540" s="49">
        <f t="shared" si="143"/>
        <v>-0.32338308457711684</v>
      </c>
      <c r="AP540" s="54"/>
      <c r="AQ540" s="54"/>
      <c r="AR540" s="53">
        <v>7.8299999999999995E-2</v>
      </c>
      <c r="AS540" s="41">
        <f t="shared" si="148"/>
        <v>-6.0024009603841577</v>
      </c>
      <c r="AT540" s="5"/>
      <c r="AU540" s="5"/>
      <c r="AV540" s="44">
        <f t="shared" si="157"/>
        <v>3.2852046471347665</v>
      </c>
    </row>
    <row r="541" spans="1:48" x14ac:dyDescent="0.4">
      <c r="A541" s="40">
        <v>1789</v>
      </c>
      <c r="B541" s="47">
        <v>0.19491</v>
      </c>
      <c r="C541" s="41">
        <f t="shared" si="149"/>
        <v>0</v>
      </c>
      <c r="D541" s="52">
        <v>0.20549999999999999</v>
      </c>
      <c r="E541" s="41">
        <f t="shared" si="138"/>
        <v>0</v>
      </c>
      <c r="F541" s="38">
        <v>0.46399193548387097</v>
      </c>
      <c r="G541" s="41">
        <f t="shared" si="158"/>
        <v>0</v>
      </c>
      <c r="H541" s="56">
        <v>4.7010335254059719</v>
      </c>
      <c r="I541" s="41">
        <f t="shared" si="155"/>
        <v>0</v>
      </c>
      <c r="J541" s="36"/>
      <c r="K541" s="36"/>
      <c r="L541" s="36">
        <v>4.5999999999999999E-2</v>
      </c>
      <c r="M541" s="41">
        <f t="shared" si="144"/>
        <v>0</v>
      </c>
      <c r="N541" s="37">
        <v>8.0185185185185193E-2</v>
      </c>
      <c r="O541" s="41">
        <f t="shared" si="139"/>
        <v>0</v>
      </c>
      <c r="P541" s="49">
        <f t="shared" si="140"/>
        <v>6.3092592592592589E-2</v>
      </c>
      <c r="Q541" s="49">
        <f t="shared" si="142"/>
        <v>0</v>
      </c>
      <c r="R541" s="5">
        <v>3.8</v>
      </c>
      <c r="S541" s="41">
        <f t="shared" si="137"/>
        <v>0</v>
      </c>
      <c r="T541" s="48"/>
      <c r="U541" s="48"/>
      <c r="V541" s="40">
        <v>9.61</v>
      </c>
      <c r="W541" s="41">
        <f t="shared" si="156"/>
        <v>0</v>
      </c>
      <c r="X541" s="49">
        <f t="shared" si="145"/>
        <v>9.61</v>
      </c>
      <c r="Y541" s="49">
        <f t="shared" si="146"/>
        <v>0</v>
      </c>
      <c r="Z541" s="54">
        <v>2.3986560000000001E-2</v>
      </c>
      <c r="AA541" s="41">
        <f t="shared" si="159"/>
        <v>1.1960267585647832</v>
      </c>
      <c r="AB541" s="54">
        <v>16.02</v>
      </c>
      <c r="AC541" s="41">
        <f t="shared" si="152"/>
        <v>-2.19780219780219</v>
      </c>
      <c r="AD541" s="5">
        <v>89</v>
      </c>
      <c r="AE541" s="41">
        <f t="shared" si="153"/>
        <v>-2.1978021978022011</v>
      </c>
      <c r="AF541" s="5">
        <v>88.7</v>
      </c>
      <c r="AG541" s="41">
        <f t="shared" si="154"/>
        <v>-3.7960954446854656</v>
      </c>
      <c r="AH541" s="5">
        <v>1.1981999999999999</v>
      </c>
      <c r="AI541" s="41">
        <f t="shared" si="151"/>
        <v>0</v>
      </c>
      <c r="AJ541" s="54">
        <v>3.524E-2</v>
      </c>
      <c r="AK541" s="41">
        <f t="shared" si="150"/>
        <v>0</v>
      </c>
      <c r="AL541" s="42"/>
      <c r="AM541" s="42"/>
      <c r="AN541" s="49">
        <f t="shared" si="141"/>
        <v>0.61671999999999993</v>
      </c>
      <c r="AO541" s="49">
        <f t="shared" si="143"/>
        <v>0</v>
      </c>
      <c r="AP541" s="54"/>
      <c r="AQ541" s="54"/>
      <c r="AR541" s="53">
        <v>5.7500000000000002E-2</v>
      </c>
      <c r="AS541" s="41">
        <f t="shared" si="148"/>
        <v>-26.564495530012767</v>
      </c>
      <c r="AT541" s="5"/>
      <c r="AU541" s="5"/>
      <c r="AV541" s="44">
        <f t="shared" si="157"/>
        <v>3.2506122375893116</v>
      </c>
    </row>
    <row r="542" spans="1:48" x14ac:dyDescent="0.4">
      <c r="A542" s="40">
        <v>1790</v>
      </c>
      <c r="B542" s="47">
        <v>0.19491</v>
      </c>
      <c r="C542" s="41">
        <f t="shared" si="149"/>
        <v>0</v>
      </c>
      <c r="D542" s="52">
        <v>0.20549999999999999</v>
      </c>
      <c r="E542" s="41">
        <f t="shared" si="138"/>
        <v>0</v>
      </c>
      <c r="F542" s="38">
        <v>0.46399193548387097</v>
      </c>
      <c r="G542" s="41">
        <f t="shared" si="158"/>
        <v>0</v>
      </c>
      <c r="H542" s="38"/>
      <c r="I542" s="38"/>
      <c r="J542" s="36"/>
      <c r="K542" s="36"/>
      <c r="L542" s="36">
        <v>4.5999999999999999E-2</v>
      </c>
      <c r="M542" s="41">
        <f t="shared" si="144"/>
        <v>0</v>
      </c>
      <c r="N542" s="37">
        <v>8.0185185185185193E-2</v>
      </c>
      <c r="O542" s="41">
        <f t="shared" si="139"/>
        <v>0</v>
      </c>
      <c r="P542" s="49">
        <f t="shared" si="140"/>
        <v>6.3092592592592589E-2</v>
      </c>
      <c r="Q542" s="49">
        <f t="shared" si="142"/>
        <v>0</v>
      </c>
      <c r="R542" s="5">
        <v>3.8</v>
      </c>
      <c r="S542" s="41">
        <f t="shared" si="137"/>
        <v>0</v>
      </c>
      <c r="T542" s="48"/>
      <c r="U542" s="48"/>
      <c r="V542" s="40">
        <v>9.61</v>
      </c>
      <c r="W542" s="41">
        <f t="shared" si="156"/>
        <v>0</v>
      </c>
      <c r="X542" s="49">
        <f t="shared" si="145"/>
        <v>9.61</v>
      </c>
      <c r="Y542" s="49">
        <f t="shared" si="146"/>
        <v>0</v>
      </c>
      <c r="Z542" s="54">
        <v>2.4625624999999998E-2</v>
      </c>
      <c r="AA542" s="41">
        <f t="shared" si="159"/>
        <v>2.6642628205128194</v>
      </c>
      <c r="AB542" s="54">
        <v>15.57</v>
      </c>
      <c r="AC542" s="41">
        <f t="shared" si="152"/>
        <v>-2.8089887640449396</v>
      </c>
      <c r="AD542" s="5">
        <v>86.5</v>
      </c>
      <c r="AE542" s="41">
        <f t="shared" si="153"/>
        <v>-2.8089887640449396</v>
      </c>
      <c r="AF542" s="5">
        <v>85.5</v>
      </c>
      <c r="AG542" s="41">
        <f t="shared" si="154"/>
        <v>-3.6076662908680945</v>
      </c>
      <c r="AH542" s="5">
        <v>1.1981999999999999</v>
      </c>
      <c r="AI542" s="41">
        <f t="shared" si="151"/>
        <v>0</v>
      </c>
      <c r="AJ542" s="54">
        <v>3.524E-2</v>
      </c>
      <c r="AK542" s="41">
        <f t="shared" si="150"/>
        <v>0</v>
      </c>
      <c r="AL542" s="42"/>
      <c r="AM542" s="42"/>
      <c r="AN542" s="49">
        <f t="shared" si="141"/>
        <v>0.61671999999999993</v>
      </c>
      <c r="AO542" s="49">
        <f t="shared" si="143"/>
        <v>0</v>
      </c>
      <c r="AP542" s="54"/>
      <c r="AQ542" s="54"/>
      <c r="AR542" s="53">
        <v>5.7500000000000002E-2</v>
      </c>
      <c r="AS542" s="41">
        <f t="shared" si="148"/>
        <v>0</v>
      </c>
      <c r="AT542" s="5"/>
      <c r="AU542" s="5"/>
      <c r="AV542" s="44">
        <f t="shared" si="157"/>
        <v>3.0606340153076461</v>
      </c>
    </row>
    <row r="543" spans="1:48" x14ac:dyDescent="0.4">
      <c r="A543" s="40">
        <v>1791</v>
      </c>
      <c r="B543" s="47">
        <v>0.19491</v>
      </c>
      <c r="C543" s="41">
        <f t="shared" si="149"/>
        <v>0</v>
      </c>
      <c r="D543" s="52">
        <v>0.20549999999999999</v>
      </c>
      <c r="E543" s="41">
        <f t="shared" si="138"/>
        <v>0</v>
      </c>
      <c r="F543" s="38">
        <v>0.46399193548387097</v>
      </c>
      <c r="G543" s="41">
        <f t="shared" si="158"/>
        <v>0</v>
      </c>
      <c r="H543" s="38"/>
      <c r="I543" s="38"/>
      <c r="J543" s="36"/>
      <c r="K543" s="36"/>
      <c r="L543" s="36">
        <v>4.5999999999999999E-2</v>
      </c>
      <c r="M543" s="41">
        <f t="shared" si="144"/>
        <v>0</v>
      </c>
      <c r="N543" s="37">
        <v>8.0185185185185193E-2</v>
      </c>
      <c r="O543" s="41">
        <f t="shared" si="139"/>
        <v>0</v>
      </c>
      <c r="P543" s="49">
        <f t="shared" si="140"/>
        <v>6.3092592592592589E-2</v>
      </c>
      <c r="Q543" s="49">
        <f t="shared" si="142"/>
        <v>0</v>
      </c>
      <c r="R543" s="5">
        <v>3.8</v>
      </c>
      <c r="S543" s="41">
        <f t="shared" si="137"/>
        <v>0</v>
      </c>
      <c r="T543" s="48"/>
      <c r="U543" s="48"/>
      <c r="V543" s="40">
        <v>9.61</v>
      </c>
      <c r="W543" s="41">
        <f t="shared" si="156"/>
        <v>0</v>
      </c>
      <c r="X543" s="49">
        <f t="shared" si="145"/>
        <v>9.61</v>
      </c>
      <c r="Y543" s="49">
        <f t="shared" si="146"/>
        <v>0</v>
      </c>
      <c r="Z543" s="54">
        <v>2.4976389999999994E-2</v>
      </c>
      <c r="AA543" s="41">
        <f t="shared" si="159"/>
        <v>1.4243902439024181</v>
      </c>
      <c r="AB543" s="54">
        <v>14.633999999999999</v>
      </c>
      <c r="AC543" s="41">
        <f t="shared" si="152"/>
        <v>-6.011560693641627</v>
      </c>
      <c r="AD543" s="5">
        <v>81.3</v>
      </c>
      <c r="AE543" s="41">
        <f t="shared" si="153"/>
        <v>-6.011560693641627</v>
      </c>
      <c r="AF543" s="5">
        <v>82.3</v>
      </c>
      <c r="AG543" s="41">
        <f t="shared" si="154"/>
        <v>-3.7426900584795364</v>
      </c>
      <c r="AH543" s="5">
        <v>1.1981999999999999</v>
      </c>
      <c r="AI543" s="41">
        <f t="shared" ref="AI543:AI561" si="160">100*(AH543/AH542-1)</f>
        <v>0</v>
      </c>
      <c r="AJ543" s="54">
        <v>3.524E-2</v>
      </c>
      <c r="AK543" s="41">
        <f t="shared" si="150"/>
        <v>0</v>
      </c>
      <c r="AL543" s="42"/>
      <c r="AM543" s="42"/>
      <c r="AN543" s="49">
        <f t="shared" si="141"/>
        <v>0.61671999999999993</v>
      </c>
      <c r="AO543" s="49">
        <f t="shared" si="143"/>
        <v>0</v>
      </c>
      <c r="AP543" s="54"/>
      <c r="AQ543" s="54"/>
      <c r="AR543" s="53">
        <v>5.7500000000000002E-2</v>
      </c>
      <c r="AS543" s="41">
        <f t="shared" si="148"/>
        <v>0</v>
      </c>
      <c r="AT543" s="5"/>
      <c r="AU543" s="5"/>
      <c r="AV543" s="44">
        <f t="shared" si="157"/>
        <v>2.9670690918076463</v>
      </c>
    </row>
    <row r="544" spans="1:48" x14ac:dyDescent="0.4">
      <c r="A544" s="40">
        <v>1792</v>
      </c>
      <c r="B544" s="47">
        <v>0.19491</v>
      </c>
      <c r="C544" s="41">
        <f t="shared" si="149"/>
        <v>0</v>
      </c>
      <c r="D544" s="52">
        <v>0.20549999999999999</v>
      </c>
      <c r="E544" s="41">
        <f t="shared" si="138"/>
        <v>0</v>
      </c>
      <c r="F544" s="38">
        <v>0.46399193548387097</v>
      </c>
      <c r="G544" s="41">
        <f t="shared" si="158"/>
        <v>0</v>
      </c>
      <c r="H544" s="38"/>
      <c r="I544" s="38"/>
      <c r="J544" s="36"/>
      <c r="K544" s="36"/>
      <c r="L544" s="36">
        <v>4.5999999999999999E-2</v>
      </c>
      <c r="M544" s="41">
        <f t="shared" si="144"/>
        <v>0</v>
      </c>
      <c r="N544" s="37">
        <v>8.0185185185185193E-2</v>
      </c>
      <c r="O544" s="41">
        <f t="shared" si="139"/>
        <v>0</v>
      </c>
      <c r="P544" s="49">
        <f t="shared" si="140"/>
        <v>6.3092592592592589E-2</v>
      </c>
      <c r="Q544" s="49">
        <f t="shared" si="142"/>
        <v>0</v>
      </c>
      <c r="R544" s="5">
        <v>3.8</v>
      </c>
      <c r="S544" s="41">
        <f t="shared" si="137"/>
        <v>0</v>
      </c>
      <c r="T544" s="48"/>
      <c r="U544" s="48"/>
      <c r="V544" s="40">
        <v>9.61</v>
      </c>
      <c r="W544" s="41">
        <f t="shared" si="156"/>
        <v>0</v>
      </c>
      <c r="X544" s="49">
        <f t="shared" si="145"/>
        <v>9.61</v>
      </c>
      <c r="Y544" s="49">
        <f t="shared" si="146"/>
        <v>0</v>
      </c>
      <c r="Z544" s="54">
        <v>2.5096515E-2</v>
      </c>
      <c r="AA544" s="41">
        <f t="shared" si="159"/>
        <v>0.48095421315892395</v>
      </c>
      <c r="AB544" s="54">
        <v>14.273999999999999</v>
      </c>
      <c r="AC544" s="41">
        <f t="shared" si="152"/>
        <v>-2.4600246002460024</v>
      </c>
      <c r="AD544" s="5">
        <v>79.3</v>
      </c>
      <c r="AE544" s="41">
        <f t="shared" si="153"/>
        <v>-2.4600246002460024</v>
      </c>
      <c r="AF544" s="5">
        <v>78.7</v>
      </c>
      <c r="AG544" s="41">
        <f t="shared" si="154"/>
        <v>-4.3742405832320692</v>
      </c>
      <c r="AH544" s="5">
        <v>1.1981999999999999</v>
      </c>
      <c r="AI544" s="41">
        <f t="shared" si="160"/>
        <v>0</v>
      </c>
      <c r="AJ544" s="54">
        <v>3.524E-2</v>
      </c>
      <c r="AK544" s="41">
        <f t="shared" si="150"/>
        <v>0</v>
      </c>
      <c r="AL544" s="42"/>
      <c r="AM544" s="42"/>
      <c r="AN544" s="49">
        <f t="shared" si="141"/>
        <v>0.61671999999999993</v>
      </c>
      <c r="AO544" s="49">
        <f t="shared" si="143"/>
        <v>0</v>
      </c>
      <c r="AP544" s="54"/>
      <c r="AQ544" s="54"/>
      <c r="AR544" s="53">
        <v>5.7500000000000002E-2</v>
      </c>
      <c r="AS544" s="41">
        <f t="shared" si="148"/>
        <v>0</v>
      </c>
      <c r="AT544" s="5"/>
      <c r="AU544" s="5"/>
      <c r="AV544" s="44">
        <f t="shared" si="157"/>
        <v>2.9310811043076463</v>
      </c>
    </row>
    <row r="545" spans="1:48" x14ac:dyDescent="0.4">
      <c r="A545" s="40">
        <v>1793</v>
      </c>
      <c r="B545" s="47">
        <v>0.19491</v>
      </c>
      <c r="C545" s="41">
        <f t="shared" si="149"/>
        <v>0</v>
      </c>
      <c r="D545" s="52">
        <v>0.20549999999999999</v>
      </c>
      <c r="E545" s="41">
        <f t="shared" si="138"/>
        <v>0</v>
      </c>
      <c r="F545" s="38">
        <v>0.46399193548387097</v>
      </c>
      <c r="G545" s="41">
        <f t="shared" si="158"/>
        <v>0</v>
      </c>
      <c r="H545" s="38"/>
      <c r="I545" s="38"/>
      <c r="J545" s="36"/>
      <c r="K545" s="36"/>
      <c r="L545" s="36">
        <v>4.5999999999999999E-2</v>
      </c>
      <c r="M545" s="41">
        <f t="shared" si="144"/>
        <v>0</v>
      </c>
      <c r="N545" s="37">
        <v>8.0185185185185193E-2</v>
      </c>
      <c r="O545" s="41">
        <f t="shared" si="139"/>
        <v>0</v>
      </c>
      <c r="P545" s="49">
        <f t="shared" si="140"/>
        <v>6.3092592592592589E-2</v>
      </c>
      <c r="Q545" s="49">
        <f t="shared" si="142"/>
        <v>0</v>
      </c>
      <c r="R545" s="5">
        <v>3.8</v>
      </c>
      <c r="S545" s="41">
        <f t="shared" ref="S545:S608" si="161">100*(R545/R544-1)</f>
        <v>0</v>
      </c>
      <c r="T545" s="48"/>
      <c r="U545" s="48"/>
      <c r="V545" s="40">
        <v>9.61</v>
      </c>
      <c r="W545" s="41">
        <f t="shared" si="156"/>
        <v>0</v>
      </c>
      <c r="X545" s="49">
        <f t="shared" si="145"/>
        <v>9.61</v>
      </c>
      <c r="Y545" s="49">
        <f t="shared" si="146"/>
        <v>0</v>
      </c>
      <c r="Z545" s="54">
        <v>2.5437669999999999E-2</v>
      </c>
      <c r="AA545" s="41">
        <f t="shared" si="159"/>
        <v>1.3593720084242644</v>
      </c>
      <c r="AB545" s="54">
        <v>12.78</v>
      </c>
      <c r="AC545" s="41">
        <f t="shared" si="152"/>
        <v>-10.466582597730135</v>
      </c>
      <c r="AD545" s="5">
        <v>71</v>
      </c>
      <c r="AE545" s="41">
        <f t="shared" si="153"/>
        <v>-10.466582597730135</v>
      </c>
      <c r="AF545" s="5">
        <v>73.5</v>
      </c>
      <c r="AG545" s="41">
        <f t="shared" si="154"/>
        <v>-6.6073697585768754</v>
      </c>
      <c r="AH545" s="5">
        <v>1.1981999999999999</v>
      </c>
      <c r="AI545" s="41">
        <f t="shared" si="160"/>
        <v>0</v>
      </c>
      <c r="AJ545" s="54">
        <v>3.524E-2</v>
      </c>
      <c r="AK545" s="41">
        <f t="shared" si="150"/>
        <v>0</v>
      </c>
      <c r="AL545" s="42"/>
      <c r="AM545" s="42"/>
      <c r="AN545" s="49">
        <f t="shared" si="141"/>
        <v>0.61671999999999993</v>
      </c>
      <c r="AO545" s="49">
        <f t="shared" si="143"/>
        <v>0</v>
      </c>
      <c r="AP545" s="54"/>
      <c r="AQ545" s="54"/>
      <c r="AR545" s="53">
        <v>5.7500000000000002E-2</v>
      </c>
      <c r="AS545" s="41">
        <f t="shared" si="148"/>
        <v>0</v>
      </c>
      <c r="AT545" s="5"/>
      <c r="AU545" s="5"/>
      <c r="AV545" s="44">
        <f t="shared" si="157"/>
        <v>2.7817152198076465</v>
      </c>
    </row>
    <row r="546" spans="1:48" x14ac:dyDescent="0.4">
      <c r="A546" s="40">
        <v>1794</v>
      </c>
      <c r="B546" s="47">
        <v>0.19491</v>
      </c>
      <c r="C546" s="41">
        <f t="shared" si="149"/>
        <v>0</v>
      </c>
      <c r="D546" s="52">
        <v>0.20549999999999999</v>
      </c>
      <c r="E546" s="41">
        <f t="shared" si="138"/>
        <v>0</v>
      </c>
      <c r="F546" s="38">
        <v>0.46399193548387097</v>
      </c>
      <c r="G546" s="41">
        <f t="shared" si="158"/>
        <v>0</v>
      </c>
      <c r="H546" s="38"/>
      <c r="I546" s="38"/>
      <c r="J546" s="36"/>
      <c r="K546" s="36"/>
      <c r="L546" s="36">
        <v>4.5999999999999999E-2</v>
      </c>
      <c r="M546" s="41">
        <f t="shared" si="144"/>
        <v>0</v>
      </c>
      <c r="N546" s="37">
        <v>8.0185185185185193E-2</v>
      </c>
      <c r="O546" s="41">
        <f t="shared" si="139"/>
        <v>0</v>
      </c>
      <c r="P546" s="49">
        <f t="shared" si="140"/>
        <v>6.3092592592592589E-2</v>
      </c>
      <c r="Q546" s="49">
        <f t="shared" si="142"/>
        <v>0</v>
      </c>
      <c r="R546" s="5">
        <v>3.8</v>
      </c>
      <c r="S546" s="41">
        <f t="shared" si="161"/>
        <v>0</v>
      </c>
      <c r="T546" s="48"/>
      <c r="U546" s="48"/>
      <c r="V546" s="40">
        <v>9.61</v>
      </c>
      <c r="W546" s="41">
        <f t="shared" si="156"/>
        <v>0</v>
      </c>
      <c r="X546" s="49">
        <f t="shared" si="145"/>
        <v>9.61</v>
      </c>
      <c r="Y546" s="49">
        <f t="shared" si="146"/>
        <v>0</v>
      </c>
      <c r="Z546" s="54">
        <v>2.4567964999999997E-2</v>
      </c>
      <c r="AA546" s="41">
        <f t="shared" si="159"/>
        <v>-3.4189648658859206</v>
      </c>
      <c r="AB546" s="54">
        <v>12.33</v>
      </c>
      <c r="AC546" s="41">
        <f t="shared" ref="AC546:AC577" si="162">100*(AB546/AB545-1)</f>
        <v>-3.5211267605633756</v>
      </c>
      <c r="AD546" s="5">
        <v>68.5</v>
      </c>
      <c r="AE546" s="41">
        <f t="shared" ref="AE546:AE577" si="163">100*(AD546/AD545-1)</f>
        <v>-3.5211267605633756</v>
      </c>
      <c r="AF546" s="5">
        <v>71.2</v>
      </c>
      <c r="AG546" s="41">
        <f t="shared" si="154"/>
        <v>-3.1292517006802689</v>
      </c>
      <c r="AH546" s="5">
        <v>1.1981999999999999</v>
      </c>
      <c r="AI546" s="41">
        <f t="shared" si="160"/>
        <v>0</v>
      </c>
      <c r="AJ546" s="54">
        <v>3.524E-2</v>
      </c>
      <c r="AK546" s="41">
        <f t="shared" si="150"/>
        <v>0</v>
      </c>
      <c r="AL546" s="42"/>
      <c r="AM546" s="42"/>
      <c r="AN546" s="49">
        <f t="shared" si="141"/>
        <v>0.61671999999999993</v>
      </c>
      <c r="AO546" s="49">
        <f t="shared" si="143"/>
        <v>0</v>
      </c>
      <c r="AP546" s="54"/>
      <c r="AQ546" s="54"/>
      <c r="AR546" s="53">
        <v>4.9200000000000001E-2</v>
      </c>
      <c r="AS546" s="41">
        <f t="shared" si="148"/>
        <v>-14.434782608695651</v>
      </c>
      <c r="AT546" s="5"/>
      <c r="AU546" s="5"/>
      <c r="AV546" s="44">
        <f t="shared" si="157"/>
        <v>2.7357982493076465</v>
      </c>
    </row>
    <row r="547" spans="1:48" x14ac:dyDescent="0.4">
      <c r="A547" s="40">
        <v>1795</v>
      </c>
      <c r="B547" s="47">
        <v>0.19491</v>
      </c>
      <c r="C547" s="41">
        <f t="shared" si="149"/>
        <v>0</v>
      </c>
      <c r="D547" s="52">
        <v>0.20549999999999999</v>
      </c>
      <c r="E547" s="41">
        <f t="shared" si="138"/>
        <v>0</v>
      </c>
      <c r="F547" s="38">
        <v>0.46399193548387097</v>
      </c>
      <c r="G547" s="41">
        <f t="shared" si="158"/>
        <v>0</v>
      </c>
      <c r="H547" s="38"/>
      <c r="I547" s="38"/>
      <c r="J547" s="36"/>
      <c r="K547" s="36"/>
      <c r="L547" s="36">
        <v>4.5999999999999999E-2</v>
      </c>
      <c r="M547" s="41">
        <f t="shared" si="144"/>
        <v>0</v>
      </c>
      <c r="N547" s="37">
        <v>8.0185185185185193E-2</v>
      </c>
      <c r="O547" s="41">
        <f t="shared" si="139"/>
        <v>0</v>
      </c>
      <c r="P547" s="49">
        <f t="shared" si="140"/>
        <v>6.3092592592592589E-2</v>
      </c>
      <c r="Q547" s="49">
        <f t="shared" si="142"/>
        <v>0</v>
      </c>
      <c r="R547" s="5">
        <v>3.8</v>
      </c>
      <c r="S547" s="41">
        <f t="shared" si="161"/>
        <v>0</v>
      </c>
      <c r="T547" s="48"/>
      <c r="U547" s="48"/>
      <c r="V547" s="40">
        <v>9.61</v>
      </c>
      <c r="W547" s="41">
        <f t="shared" si="156"/>
        <v>0</v>
      </c>
      <c r="X547" s="49">
        <f t="shared" si="145"/>
        <v>9.61</v>
      </c>
      <c r="Y547" s="49">
        <f t="shared" si="146"/>
        <v>0</v>
      </c>
      <c r="Z547" s="54">
        <v>2.6168029999999995E-2</v>
      </c>
      <c r="AA547" s="41">
        <f t="shared" si="159"/>
        <v>6.5128104830823208</v>
      </c>
      <c r="AB547" s="54">
        <v>12.69</v>
      </c>
      <c r="AC547" s="41">
        <f t="shared" si="162"/>
        <v>2.9197080291970767</v>
      </c>
      <c r="AD547" s="5">
        <v>70.5</v>
      </c>
      <c r="AE547" s="41">
        <f t="shared" si="163"/>
        <v>2.9197080291970767</v>
      </c>
      <c r="AF547" s="5">
        <v>68.5</v>
      </c>
      <c r="AG547" s="41">
        <f t="shared" si="154"/>
        <v>-3.7921348314606806</v>
      </c>
      <c r="AH547" s="5">
        <v>1.1981999999999999</v>
      </c>
      <c r="AI547" s="41">
        <f t="shared" si="160"/>
        <v>0</v>
      </c>
      <c r="AJ547" s="54">
        <v>3.524E-2</v>
      </c>
      <c r="AK547" s="41">
        <f t="shared" si="150"/>
        <v>0</v>
      </c>
      <c r="AL547" s="42"/>
      <c r="AM547" s="42"/>
      <c r="AN547" s="49">
        <f t="shared" si="141"/>
        <v>0.61671999999999993</v>
      </c>
      <c r="AO547" s="49">
        <f t="shared" si="143"/>
        <v>0</v>
      </c>
      <c r="AP547" s="54"/>
      <c r="AQ547" s="54"/>
      <c r="AR547" s="53">
        <v>4.9200000000000001E-2</v>
      </c>
      <c r="AS547" s="41">
        <f t="shared" si="148"/>
        <v>0</v>
      </c>
      <c r="AT547" s="5"/>
      <c r="AU547" s="5"/>
      <c r="AV547" s="44">
        <f t="shared" si="157"/>
        <v>2.7719582558076459</v>
      </c>
    </row>
    <row r="548" spans="1:48" x14ac:dyDescent="0.4">
      <c r="A548" s="40">
        <v>1796</v>
      </c>
      <c r="B548" s="47">
        <v>0.19491</v>
      </c>
      <c r="C548" s="41">
        <f t="shared" si="149"/>
        <v>0</v>
      </c>
      <c r="D548" s="52">
        <v>0.20549999999999999</v>
      </c>
      <c r="E548" s="41">
        <f t="shared" si="138"/>
        <v>0</v>
      </c>
      <c r="F548" s="38">
        <v>0.46399193548387097</v>
      </c>
      <c r="G548" s="41">
        <f t="shared" si="158"/>
        <v>0</v>
      </c>
      <c r="H548" s="38"/>
      <c r="I548" s="38"/>
      <c r="J548" s="36"/>
      <c r="K548" s="36"/>
      <c r="L548" s="36">
        <v>4.5999999999999999E-2</v>
      </c>
      <c r="M548" s="41">
        <f t="shared" si="144"/>
        <v>0</v>
      </c>
      <c r="N548" s="37">
        <v>8.0185185185185193E-2</v>
      </c>
      <c r="O548" s="41">
        <f t="shared" si="139"/>
        <v>0</v>
      </c>
      <c r="P548" s="49">
        <f t="shared" si="140"/>
        <v>6.3092592592592589E-2</v>
      </c>
      <c r="Q548" s="49">
        <f t="shared" si="142"/>
        <v>0</v>
      </c>
      <c r="R548" s="5">
        <v>3.8</v>
      </c>
      <c r="S548" s="41">
        <f t="shared" si="161"/>
        <v>0</v>
      </c>
      <c r="T548" s="48"/>
      <c r="U548" s="48"/>
      <c r="V548" s="40">
        <v>9.61</v>
      </c>
      <c r="W548" s="41">
        <f t="shared" si="156"/>
        <v>0</v>
      </c>
      <c r="X548" s="49">
        <f t="shared" si="145"/>
        <v>9.61</v>
      </c>
      <c r="Y548" s="49">
        <f t="shared" si="146"/>
        <v>0</v>
      </c>
      <c r="Z548" s="54">
        <v>2.6494769999999997E-2</v>
      </c>
      <c r="AA548" s="41">
        <f t="shared" si="159"/>
        <v>1.2486228424531953</v>
      </c>
      <c r="AB548" s="54">
        <v>14.22</v>
      </c>
      <c r="AC548" s="41">
        <f t="shared" si="162"/>
        <v>12.056737588652489</v>
      </c>
      <c r="AD548" s="5">
        <v>79</v>
      </c>
      <c r="AE548" s="41">
        <f t="shared" si="163"/>
        <v>12.056737588652489</v>
      </c>
      <c r="AF548" s="5">
        <v>71.7</v>
      </c>
      <c r="AG548" s="41">
        <f t="shared" si="154"/>
        <v>4.6715328467153316</v>
      </c>
      <c r="AH548" s="5">
        <v>1.1981999999999999</v>
      </c>
      <c r="AI548" s="41">
        <f t="shared" si="160"/>
        <v>0</v>
      </c>
      <c r="AJ548" s="54">
        <v>3.524E-2</v>
      </c>
      <c r="AK548" s="41">
        <f t="shared" si="150"/>
        <v>0</v>
      </c>
      <c r="AL548" s="42"/>
      <c r="AM548" s="42"/>
      <c r="AN548" s="49">
        <f t="shared" si="141"/>
        <v>0.61671999999999993</v>
      </c>
      <c r="AO548" s="49">
        <f t="shared" si="143"/>
        <v>0</v>
      </c>
      <c r="AP548" s="54"/>
      <c r="AQ548" s="54"/>
      <c r="AR548" s="53">
        <v>4.9200000000000001E-2</v>
      </c>
      <c r="AS548" s="41">
        <f t="shared" si="148"/>
        <v>0</v>
      </c>
      <c r="AT548" s="5"/>
      <c r="AU548" s="5"/>
      <c r="AV548" s="44">
        <f t="shared" si="157"/>
        <v>2.9249909298076462</v>
      </c>
    </row>
    <row r="549" spans="1:48" x14ac:dyDescent="0.4">
      <c r="A549" s="40">
        <v>1797</v>
      </c>
      <c r="B549" s="47">
        <v>0.19466</v>
      </c>
      <c r="C549" s="41">
        <f t="shared" si="149"/>
        <v>-0.12826432712533808</v>
      </c>
      <c r="D549" s="52">
        <v>0.20549999999999999</v>
      </c>
      <c r="E549" s="41">
        <f t="shared" si="138"/>
        <v>0</v>
      </c>
      <c r="F549" s="38">
        <v>0.46399193548387097</v>
      </c>
      <c r="G549" s="41">
        <f t="shared" si="158"/>
        <v>0</v>
      </c>
      <c r="H549" s="38"/>
      <c r="I549" s="38"/>
      <c r="J549" s="36"/>
      <c r="K549" s="36"/>
      <c r="L549" s="36">
        <v>4.5999999999999999E-2</v>
      </c>
      <c r="M549" s="41">
        <f t="shared" si="144"/>
        <v>0</v>
      </c>
      <c r="N549" s="37">
        <v>8.0185185185185193E-2</v>
      </c>
      <c r="O549" s="41">
        <f t="shared" si="139"/>
        <v>0</v>
      </c>
      <c r="P549" s="49">
        <f t="shared" si="140"/>
        <v>6.3092592592592589E-2</v>
      </c>
      <c r="Q549" s="49">
        <f t="shared" si="142"/>
        <v>0</v>
      </c>
      <c r="R549" s="5">
        <v>3.8</v>
      </c>
      <c r="S549" s="41">
        <f t="shared" si="161"/>
        <v>0</v>
      </c>
      <c r="T549" s="48"/>
      <c r="U549" s="48"/>
      <c r="V549" s="40">
        <v>9.61</v>
      </c>
      <c r="W549" s="41">
        <f t="shared" si="156"/>
        <v>0</v>
      </c>
      <c r="X549" s="49">
        <f t="shared" si="145"/>
        <v>9.61</v>
      </c>
      <c r="Y549" s="49">
        <f t="shared" si="146"/>
        <v>0</v>
      </c>
      <c r="Z549" s="54">
        <v>2.7643165000000001E-2</v>
      </c>
      <c r="AA549" s="41">
        <f t="shared" si="159"/>
        <v>4.3344214726151797</v>
      </c>
      <c r="AB549" s="54">
        <v>13.14</v>
      </c>
      <c r="AC549" s="41">
        <f t="shared" si="162"/>
        <v>-7.5949367088607556</v>
      </c>
      <c r="AD549" s="5">
        <v>73</v>
      </c>
      <c r="AE549" s="41">
        <f t="shared" si="163"/>
        <v>-7.5949367088607556</v>
      </c>
      <c r="AF549" s="5">
        <v>80.3</v>
      </c>
      <c r="AG549" s="41">
        <f t="shared" si="154"/>
        <v>11.994421199442119</v>
      </c>
      <c r="AH549" s="5">
        <v>1.1981999999999999</v>
      </c>
      <c r="AI549" s="41">
        <f t="shared" si="160"/>
        <v>0</v>
      </c>
      <c r="AJ549" s="54">
        <v>3.524E-2</v>
      </c>
      <c r="AK549" s="41">
        <f t="shared" si="150"/>
        <v>0</v>
      </c>
      <c r="AL549" s="42"/>
      <c r="AM549" s="42"/>
      <c r="AN549" s="49">
        <f t="shared" si="141"/>
        <v>0.61671999999999993</v>
      </c>
      <c r="AO549" s="49">
        <f t="shared" si="143"/>
        <v>0</v>
      </c>
      <c r="AP549" s="54"/>
      <c r="AQ549" s="54"/>
      <c r="AR549" s="53">
        <v>4.9200000000000001E-2</v>
      </c>
      <c r="AS549" s="41">
        <f t="shared" si="148"/>
        <v>0</v>
      </c>
      <c r="AT549" s="5"/>
      <c r="AU549" s="5"/>
      <c r="AV549" s="44">
        <f t="shared" si="157"/>
        <v>2.8170807693076463</v>
      </c>
    </row>
    <row r="550" spans="1:48" x14ac:dyDescent="0.4">
      <c r="A550" s="40">
        <v>1798</v>
      </c>
      <c r="B550" s="47">
        <v>0.19181999999999999</v>
      </c>
      <c r="C550" s="41">
        <f t="shared" si="149"/>
        <v>-1.4589540737696582</v>
      </c>
      <c r="D550" s="52">
        <v>0.20549999999999999</v>
      </c>
      <c r="E550" s="41">
        <f>100*(D550/D549-1)</f>
        <v>0</v>
      </c>
      <c r="F550" s="38">
        <v>0.46399193548387097</v>
      </c>
      <c r="G550" s="41">
        <f t="shared" si="158"/>
        <v>0</v>
      </c>
      <c r="H550" s="38"/>
      <c r="I550" s="38"/>
      <c r="J550" s="36"/>
      <c r="K550" s="36"/>
      <c r="L550" s="36">
        <v>4.5999999999999999E-2</v>
      </c>
      <c r="M550" s="41">
        <f t="shared" si="144"/>
        <v>0</v>
      </c>
      <c r="N550" s="37">
        <v>8.0185185185185193E-2</v>
      </c>
      <c r="O550" s="41">
        <f t="shared" si="139"/>
        <v>0</v>
      </c>
      <c r="P550" s="49">
        <f t="shared" si="140"/>
        <v>6.3092592592592589E-2</v>
      </c>
      <c r="Q550" s="49">
        <f t="shared" si="142"/>
        <v>0</v>
      </c>
      <c r="R550" s="5">
        <v>3.8</v>
      </c>
      <c r="S550" s="41">
        <f t="shared" si="161"/>
        <v>0</v>
      </c>
      <c r="T550" s="48"/>
      <c r="U550" s="48"/>
      <c r="V550" s="40">
        <v>9.61</v>
      </c>
      <c r="W550" s="41">
        <f t="shared" si="156"/>
        <v>0</v>
      </c>
      <c r="X550" s="49">
        <f t="shared" si="145"/>
        <v>9.61</v>
      </c>
      <c r="Y550" s="49">
        <f t="shared" si="146"/>
        <v>0</v>
      </c>
      <c r="Z550" s="54">
        <v>2.7609529999999997E-2</v>
      </c>
      <c r="AA550" s="41">
        <f t="shared" si="159"/>
        <v>-0.12167564748828408</v>
      </c>
      <c r="AB550" s="54">
        <v>11.25</v>
      </c>
      <c r="AC550" s="41">
        <f t="shared" si="162"/>
        <v>-14.383561643835618</v>
      </c>
      <c r="AD550" s="5">
        <v>62.5</v>
      </c>
      <c r="AE550" s="41">
        <f t="shared" si="163"/>
        <v>-14.383561643835618</v>
      </c>
      <c r="AF550" s="5">
        <v>73</v>
      </c>
      <c r="AG550" s="41">
        <f t="shared" si="154"/>
        <v>-9.0909090909090828</v>
      </c>
      <c r="AH550" s="5">
        <v>1.1981999999999999</v>
      </c>
      <c r="AI550" s="41">
        <f t="shared" si="160"/>
        <v>0</v>
      </c>
      <c r="AJ550" s="54">
        <v>3.524E-2</v>
      </c>
      <c r="AK550" s="41">
        <f t="shared" si="150"/>
        <v>0</v>
      </c>
      <c r="AL550" s="42"/>
      <c r="AM550" s="42"/>
      <c r="AN550" s="49">
        <f t="shared" si="141"/>
        <v>0.61671999999999993</v>
      </c>
      <c r="AO550" s="49">
        <f t="shared" si="143"/>
        <v>0</v>
      </c>
      <c r="AP550" s="54"/>
      <c r="AQ550" s="54"/>
      <c r="AR550" s="53">
        <v>4.9200000000000001E-2</v>
      </c>
      <c r="AS550" s="41">
        <f t="shared" si="148"/>
        <v>0</v>
      </c>
      <c r="AT550" s="5"/>
      <c r="AU550" s="5"/>
      <c r="AV550" s="44">
        <f t="shared" si="157"/>
        <v>2.6277934058076462</v>
      </c>
    </row>
    <row r="551" spans="1:48" x14ac:dyDescent="0.4">
      <c r="A551" s="40">
        <v>1799</v>
      </c>
      <c r="B551" s="47">
        <v>0.19286</v>
      </c>
      <c r="C551" s="41">
        <f t="shared" si="149"/>
        <v>0.5421749556876243</v>
      </c>
      <c r="D551" s="52">
        <v>0.20549999999999999</v>
      </c>
      <c r="E551" s="41">
        <f>100*(D551/D550-1)</f>
        <v>0</v>
      </c>
      <c r="F551" s="38">
        <v>0.46399193548387097</v>
      </c>
      <c r="G551" s="41">
        <f t="shared" si="158"/>
        <v>0</v>
      </c>
      <c r="H551" s="38"/>
      <c r="I551" s="38"/>
      <c r="J551" s="36"/>
      <c r="K551" s="36"/>
      <c r="L551" s="36">
        <v>4.5999999999999999E-2</v>
      </c>
      <c r="M551" s="41">
        <f t="shared" si="144"/>
        <v>0</v>
      </c>
      <c r="N551" s="37"/>
      <c r="O551" s="37"/>
      <c r="P551" s="49">
        <f t="shared" ref="P551:P582" si="164">AVERAGE(J551,L551,N551)</f>
        <v>4.5999999999999999E-2</v>
      </c>
      <c r="Q551" s="49">
        <f t="shared" si="142"/>
        <v>0</v>
      </c>
      <c r="R551" s="5">
        <v>3.8</v>
      </c>
      <c r="S551" s="41">
        <f t="shared" si="161"/>
        <v>0</v>
      </c>
      <c r="T551" s="48"/>
      <c r="U551" s="48"/>
      <c r="V551" s="40">
        <v>9.61</v>
      </c>
      <c r="W551" s="41">
        <f t="shared" si="156"/>
        <v>0</v>
      </c>
      <c r="X551" s="49">
        <f t="shared" si="145"/>
        <v>9.61</v>
      </c>
      <c r="Y551" s="49">
        <f t="shared" si="146"/>
        <v>0</v>
      </c>
      <c r="Z551" s="54">
        <v>2.7532649999999995E-2</v>
      </c>
      <c r="AA551" s="41">
        <f t="shared" si="159"/>
        <v>-0.27845457709712029</v>
      </c>
      <c r="AB551" s="54">
        <v>11.97</v>
      </c>
      <c r="AC551" s="41">
        <f t="shared" si="162"/>
        <v>6.4000000000000057</v>
      </c>
      <c r="AD551" s="55">
        <v>66.5</v>
      </c>
      <c r="AE551" s="41">
        <f t="shared" si="163"/>
        <v>6.4000000000000057</v>
      </c>
      <c r="AF551" s="5">
        <v>67.5</v>
      </c>
      <c r="AG551" s="41">
        <f t="shared" si="154"/>
        <v>-7.534246575342463</v>
      </c>
      <c r="AH551" s="5">
        <v>1.1981999999999999</v>
      </c>
      <c r="AI551" s="41">
        <f t="shared" si="160"/>
        <v>0</v>
      </c>
      <c r="AJ551" s="54">
        <v>3.524E-2</v>
      </c>
      <c r="AK551" s="41">
        <f t="shared" si="150"/>
        <v>0</v>
      </c>
      <c r="AL551" s="42"/>
      <c r="AM551" s="42"/>
      <c r="AN551" s="49">
        <f t="shared" ref="AN551:AN561" si="165">AVERAGE(AH551,AJ551,AL551)</f>
        <v>0.61671999999999993</v>
      </c>
      <c r="AO551" s="49">
        <f t="shared" si="143"/>
        <v>0</v>
      </c>
      <c r="AP551" s="54"/>
      <c r="AQ551" s="54"/>
      <c r="AR551" s="53">
        <v>4.9200000000000001E-2</v>
      </c>
      <c r="AS551" s="41">
        <f t="shared" si="148"/>
        <v>0</v>
      </c>
      <c r="AT551" s="5"/>
      <c r="AU551" s="5"/>
      <c r="AV551" s="44">
        <f t="shared" si="157"/>
        <v>2.6981804585483871</v>
      </c>
    </row>
    <row r="552" spans="1:48" x14ac:dyDescent="0.4">
      <c r="A552" s="40">
        <v>1800</v>
      </c>
      <c r="B552" s="47">
        <v>0.18076</v>
      </c>
      <c r="C552" s="41">
        <f t="shared" si="149"/>
        <v>-6.2739811262055412</v>
      </c>
      <c r="D552" s="52">
        <v>0.20549999999999999</v>
      </c>
      <c r="E552" s="41">
        <f>100*(D552/D551-1)</f>
        <v>0</v>
      </c>
      <c r="F552" s="38">
        <v>0.46399193548387097</v>
      </c>
      <c r="G552" s="41">
        <f t="shared" si="158"/>
        <v>0</v>
      </c>
      <c r="H552" s="38"/>
      <c r="I552" s="38"/>
      <c r="J552" s="36"/>
      <c r="K552" s="36"/>
      <c r="L552" s="36">
        <v>4.5999999999999999E-2</v>
      </c>
      <c r="M552" s="41">
        <f t="shared" si="144"/>
        <v>0</v>
      </c>
      <c r="N552" s="37"/>
      <c r="O552" s="37"/>
      <c r="P552" s="49">
        <f t="shared" si="164"/>
        <v>4.5999999999999999E-2</v>
      </c>
      <c r="Q552" s="49">
        <f t="shared" ref="Q552:Q582" si="166">AVERAGE(K552,M552,O552)</f>
        <v>0</v>
      </c>
      <c r="R552" s="5">
        <v>3.8</v>
      </c>
      <c r="S552" s="41">
        <f t="shared" si="161"/>
        <v>0</v>
      </c>
      <c r="T552" s="48"/>
      <c r="U552" s="48"/>
      <c r="V552" s="40">
        <v>9.61</v>
      </c>
      <c r="W552" s="41">
        <f t="shared" si="156"/>
        <v>0</v>
      </c>
      <c r="X552" s="49">
        <f t="shared" si="145"/>
        <v>9.61</v>
      </c>
      <c r="Y552" s="49">
        <f t="shared" si="146"/>
        <v>0</v>
      </c>
      <c r="Z552" s="54">
        <v>2.2463375000000001E-2</v>
      </c>
      <c r="AA552" s="41">
        <f t="shared" si="159"/>
        <v>-18.411867364746925</v>
      </c>
      <c r="AB552" s="54">
        <v>11.933999999999999</v>
      </c>
      <c r="AC552" s="41">
        <f t="shared" si="162"/>
        <v>-0.30075187969925699</v>
      </c>
      <c r="AD552" s="5">
        <v>66.3</v>
      </c>
      <c r="AE552" s="41">
        <f t="shared" si="163"/>
        <v>-0.30075187969925699</v>
      </c>
      <c r="AF552" s="5">
        <v>65.3</v>
      </c>
      <c r="AG552" s="41">
        <f t="shared" si="154"/>
        <v>-3.2592592592592617</v>
      </c>
      <c r="AH552" s="5">
        <v>1.1981999999999999</v>
      </c>
      <c r="AI552" s="41">
        <f t="shared" si="160"/>
        <v>0</v>
      </c>
      <c r="AJ552" s="54">
        <v>3.524E-2</v>
      </c>
      <c r="AK552" s="41">
        <f t="shared" si="150"/>
        <v>0</v>
      </c>
      <c r="AL552" s="42"/>
      <c r="AM552" s="42"/>
      <c r="AN552" s="49">
        <f t="shared" si="165"/>
        <v>0.61671999999999993</v>
      </c>
      <c r="AO552" s="49">
        <f t="shared" ref="AO552:AO561" si="167">AVERAGE(AI552,AK552,AM552)</f>
        <v>0</v>
      </c>
      <c r="AP552" s="54"/>
      <c r="AQ552" s="54"/>
      <c r="AR552" s="53">
        <v>4.9200000000000001E-2</v>
      </c>
      <c r="AS552" s="41">
        <f t="shared" si="148"/>
        <v>0</v>
      </c>
      <c r="AT552" s="42">
        <v>3.9800871298588565E-2</v>
      </c>
      <c r="AU552" s="5"/>
      <c r="AV552" s="44">
        <f t="shared" si="157"/>
        <v>2.692863531048387</v>
      </c>
    </row>
    <row r="553" spans="1:48" x14ac:dyDescent="0.4">
      <c r="A553" s="40">
        <v>1801</v>
      </c>
      <c r="B553" s="47">
        <v>0.16961999999999999</v>
      </c>
      <c r="C553" s="41">
        <f t="shared" si="149"/>
        <v>-6.1628678911263668</v>
      </c>
      <c r="D553" s="52">
        <v>0.20549999999999999</v>
      </c>
      <c r="E553" s="41">
        <f>100*(D553/D552-1)</f>
        <v>0</v>
      </c>
      <c r="F553" s="38">
        <v>0.46399193548387097</v>
      </c>
      <c r="G553" s="41">
        <f t="shared" si="158"/>
        <v>0</v>
      </c>
      <c r="H553" s="38"/>
      <c r="I553" s="38"/>
      <c r="J553" s="36"/>
      <c r="K553" s="36"/>
      <c r="L553" s="36">
        <v>4.5999999999999999E-2</v>
      </c>
      <c r="M553" s="41">
        <f t="shared" si="144"/>
        <v>0</v>
      </c>
      <c r="N553" s="37"/>
      <c r="O553" s="37"/>
      <c r="P553" s="49">
        <f t="shared" si="164"/>
        <v>4.5999999999999999E-2</v>
      </c>
      <c r="Q553" s="49">
        <f t="shared" si="166"/>
        <v>0</v>
      </c>
      <c r="R553" s="5">
        <v>3.8</v>
      </c>
      <c r="S553" s="41">
        <f t="shared" si="161"/>
        <v>0</v>
      </c>
      <c r="T553" s="48"/>
      <c r="U553" s="48"/>
      <c r="V553" s="5"/>
      <c r="W553" s="5"/>
      <c r="X553" s="5"/>
      <c r="Y553" s="5"/>
      <c r="Z553" s="46">
        <v>2.2852579999999997E-2</v>
      </c>
      <c r="AA553" s="41">
        <f t="shared" si="159"/>
        <v>1.7326203208555935</v>
      </c>
      <c r="AB553" s="46">
        <v>12.906000000000001</v>
      </c>
      <c r="AC553" s="41">
        <f t="shared" si="162"/>
        <v>8.1447963800905132</v>
      </c>
      <c r="AD553" s="5">
        <v>71.7</v>
      </c>
      <c r="AE553" s="41">
        <f t="shared" si="163"/>
        <v>8.1447963800905132</v>
      </c>
      <c r="AF553" s="5">
        <v>66.2</v>
      </c>
      <c r="AG553" s="41">
        <f t="shared" si="154"/>
        <v>1.3782542113323304</v>
      </c>
      <c r="AH553" s="5">
        <v>1.1981999999999999</v>
      </c>
      <c r="AI553" s="41">
        <f t="shared" si="160"/>
        <v>0</v>
      </c>
      <c r="AJ553" s="46"/>
      <c r="AK553" s="46"/>
      <c r="AL553" s="42"/>
      <c r="AM553" s="42"/>
      <c r="AN553" s="49">
        <f t="shared" si="165"/>
        <v>1.1981999999999999</v>
      </c>
      <c r="AO553" s="49">
        <f t="shared" si="167"/>
        <v>0</v>
      </c>
      <c r="AP553" s="46"/>
      <c r="AQ553" s="46"/>
      <c r="AR553" s="53">
        <v>4.9200000000000001E-2</v>
      </c>
      <c r="AS553" s="41">
        <f t="shared" si="148"/>
        <v>0</v>
      </c>
      <c r="AT553" s="42">
        <v>4.0342301385718413E-2</v>
      </c>
      <c r="AU553" s="41">
        <f t="shared" ref="AU553:AU584" si="168">100*(AT553/AT552-1)</f>
        <v>1.3603473227206564</v>
      </c>
      <c r="AV553" s="44">
        <f t="shared" si="157"/>
        <v>2.0957071683870967</v>
      </c>
    </row>
    <row r="554" spans="1:48" x14ac:dyDescent="0.4">
      <c r="A554" s="40">
        <v>1802</v>
      </c>
      <c r="B554" s="47">
        <v>0.16839000000000001</v>
      </c>
      <c r="C554" s="41">
        <f t="shared" si="149"/>
        <v>-0.72515033604526602</v>
      </c>
      <c r="D554" s="52"/>
      <c r="E554" s="52"/>
      <c r="F554" s="38">
        <v>0.46399193548387097</v>
      </c>
      <c r="G554" s="41">
        <f t="shared" si="158"/>
        <v>0</v>
      </c>
      <c r="H554" s="38"/>
      <c r="I554" s="38"/>
      <c r="J554" s="36"/>
      <c r="K554" s="36"/>
      <c r="L554" s="36">
        <v>4.5999999999999999E-2</v>
      </c>
      <c r="M554" s="41">
        <f t="shared" ref="M554:M582" si="169">100*(L554/L553-1)</f>
        <v>0</v>
      </c>
      <c r="N554" s="37"/>
      <c r="O554" s="37"/>
      <c r="P554" s="49">
        <f t="shared" si="164"/>
        <v>4.5999999999999999E-2</v>
      </c>
      <c r="Q554" s="49">
        <f t="shared" si="166"/>
        <v>0</v>
      </c>
      <c r="R554" s="5">
        <v>3.8</v>
      </c>
      <c r="S554" s="41">
        <f t="shared" si="161"/>
        <v>0</v>
      </c>
      <c r="T554" s="48"/>
      <c r="U554" s="48"/>
      <c r="V554" s="5"/>
      <c r="W554" s="5"/>
      <c r="X554" s="5"/>
      <c r="Y554" s="5"/>
      <c r="Z554" s="46">
        <v>2.3265810000000001E-2</v>
      </c>
      <c r="AA554" s="41">
        <f t="shared" si="159"/>
        <v>1.8082422203532511</v>
      </c>
      <c r="AB554" s="46">
        <v>14.4</v>
      </c>
      <c r="AC554" s="41">
        <f t="shared" si="162"/>
        <v>11.576011157601119</v>
      </c>
      <c r="AD554" s="5">
        <v>80</v>
      </c>
      <c r="AE554" s="41">
        <f t="shared" si="163"/>
        <v>11.576011157601119</v>
      </c>
      <c r="AF554" s="5">
        <v>72.5</v>
      </c>
      <c r="AG554" s="41">
        <f t="shared" si="154"/>
        <v>9.5166163141993998</v>
      </c>
      <c r="AH554" s="5">
        <v>1.1981999999999999</v>
      </c>
      <c r="AI554" s="41">
        <f t="shared" si="160"/>
        <v>0</v>
      </c>
      <c r="AJ554" s="46"/>
      <c r="AK554" s="46"/>
      <c r="AL554" s="42"/>
      <c r="AM554" s="42"/>
      <c r="AN554" s="49">
        <f t="shared" si="165"/>
        <v>1.1981999999999999</v>
      </c>
      <c r="AO554" s="49">
        <f t="shared" si="167"/>
        <v>0</v>
      </c>
      <c r="AP554" s="46"/>
      <c r="AQ554" s="46"/>
      <c r="AR554" s="53">
        <v>4.9200000000000001E-2</v>
      </c>
      <c r="AS554" s="41">
        <f t="shared" si="148"/>
        <v>0</v>
      </c>
      <c r="AT554" s="42">
        <v>4.0883731472848274E-2</v>
      </c>
      <c r="AU554" s="41">
        <f t="shared" si="168"/>
        <v>1.342090234151927</v>
      </c>
      <c r="AV554" s="44">
        <f t="shared" si="157"/>
        <v>2.5186309681854837</v>
      </c>
    </row>
    <row r="555" spans="1:48" x14ac:dyDescent="0.4">
      <c r="A555" s="40">
        <v>1803</v>
      </c>
      <c r="B555" s="47">
        <v>0.16020000000000001</v>
      </c>
      <c r="C555" s="41">
        <f t="shared" si="149"/>
        <v>-4.8637092463923004</v>
      </c>
      <c r="D555" s="52"/>
      <c r="E555" s="52"/>
      <c r="F555" s="38">
        <v>0.46399193548387097</v>
      </c>
      <c r="G555" s="41">
        <f t="shared" si="158"/>
        <v>0</v>
      </c>
      <c r="H555" s="38"/>
      <c r="I555" s="38"/>
      <c r="J555" s="36"/>
      <c r="K555" s="36"/>
      <c r="L555" s="36">
        <v>4.5999999999999999E-2</v>
      </c>
      <c r="M555" s="41">
        <f t="shared" si="169"/>
        <v>0</v>
      </c>
      <c r="N555" s="37"/>
      <c r="O555" s="37"/>
      <c r="P555" s="49">
        <f t="shared" si="164"/>
        <v>4.5999999999999999E-2</v>
      </c>
      <c r="Q555" s="49">
        <f t="shared" si="166"/>
        <v>0</v>
      </c>
      <c r="R555" s="5">
        <v>3.8</v>
      </c>
      <c r="S555" s="41">
        <f t="shared" si="161"/>
        <v>0</v>
      </c>
      <c r="T555" s="48"/>
      <c r="U555" s="48"/>
      <c r="V555" s="5"/>
      <c r="W555" s="5"/>
      <c r="X555" s="5"/>
      <c r="Y555" s="5"/>
      <c r="Z555" s="46">
        <v>2.1656134999999996E-2</v>
      </c>
      <c r="AA555" s="41">
        <f t="shared" si="159"/>
        <v>-6.9186286658405871</v>
      </c>
      <c r="AB555" s="46">
        <v>14.273999999999999</v>
      </c>
      <c r="AC555" s="41">
        <f t="shared" si="162"/>
        <v>-0.87500000000000355</v>
      </c>
      <c r="AD555" s="5">
        <v>79.3</v>
      </c>
      <c r="AE555" s="41">
        <f t="shared" si="163"/>
        <v>-0.87500000000000355</v>
      </c>
      <c r="AF555" s="5">
        <v>80</v>
      </c>
      <c r="AG555" s="41">
        <f t="shared" si="154"/>
        <v>10.344827586206895</v>
      </c>
      <c r="AH555" s="5">
        <v>1.1981999999999999</v>
      </c>
      <c r="AI555" s="41">
        <f t="shared" si="160"/>
        <v>0</v>
      </c>
      <c r="AJ555" s="46"/>
      <c r="AK555" s="46"/>
      <c r="AL555" s="42"/>
      <c r="AM555" s="42"/>
      <c r="AN555" s="49">
        <f t="shared" si="165"/>
        <v>1.1981999999999999</v>
      </c>
      <c r="AO555" s="49">
        <f t="shared" si="167"/>
        <v>0</v>
      </c>
      <c r="AP555" s="46"/>
      <c r="AQ555" s="46"/>
      <c r="AR555" s="53">
        <v>4.9200000000000001E-2</v>
      </c>
      <c r="AS555" s="41">
        <f t="shared" si="148"/>
        <v>0</v>
      </c>
      <c r="AT555" s="42">
        <v>4.0526618011124331E-2</v>
      </c>
      <c r="AU555" s="41">
        <f t="shared" si="168"/>
        <v>-0.87348548887008493</v>
      </c>
      <c r="AV555" s="44">
        <f t="shared" si="157"/>
        <v>2.5016560088104836</v>
      </c>
    </row>
    <row r="556" spans="1:48" x14ac:dyDescent="0.4">
      <c r="A556" s="40">
        <v>1804</v>
      </c>
      <c r="B556" s="47">
        <v>0.14907000000000001</v>
      </c>
      <c r="C556" s="41">
        <f t="shared" si="149"/>
        <v>-6.9475655430711658</v>
      </c>
      <c r="D556" s="52"/>
      <c r="E556" s="52"/>
      <c r="F556" s="38">
        <v>0.46399193548387097</v>
      </c>
      <c r="G556" s="41">
        <f t="shared" si="158"/>
        <v>0</v>
      </c>
      <c r="H556" s="38"/>
      <c r="I556" s="38"/>
      <c r="J556" s="36"/>
      <c r="K556" s="36"/>
      <c r="L556" s="36">
        <v>4.5999999999999999E-2</v>
      </c>
      <c r="M556" s="41">
        <f t="shared" si="169"/>
        <v>0</v>
      </c>
      <c r="N556" s="37"/>
      <c r="O556" s="37"/>
      <c r="P556" s="49">
        <f t="shared" si="164"/>
        <v>4.5999999999999999E-2</v>
      </c>
      <c r="Q556" s="49">
        <f t="shared" si="166"/>
        <v>0</v>
      </c>
      <c r="R556" s="5">
        <v>3.8</v>
      </c>
      <c r="S556" s="41">
        <f t="shared" si="161"/>
        <v>0</v>
      </c>
      <c r="T556" s="48"/>
      <c r="U556" s="48"/>
      <c r="V556" s="5"/>
      <c r="W556" s="5"/>
      <c r="X556" s="5"/>
      <c r="Y556" s="5"/>
      <c r="Z556" s="46">
        <v>2.1694575000000001E-2</v>
      </c>
      <c r="AA556" s="41">
        <f t="shared" si="159"/>
        <v>0.17750166407812795</v>
      </c>
      <c r="AB556" s="46">
        <v>13.86</v>
      </c>
      <c r="AC556" s="41">
        <f t="shared" si="162"/>
        <v>-2.9003783102143688</v>
      </c>
      <c r="AD556" s="5">
        <v>77</v>
      </c>
      <c r="AE556" s="41">
        <f t="shared" si="163"/>
        <v>-2.9003783102143688</v>
      </c>
      <c r="AF556" s="5">
        <v>79.400000000000006</v>
      </c>
      <c r="AG556" s="41">
        <f t="shared" si="154"/>
        <v>-0.74999999999999512</v>
      </c>
      <c r="AH556" s="5">
        <v>1.1981999999999999</v>
      </c>
      <c r="AI556" s="41">
        <f t="shared" si="160"/>
        <v>0</v>
      </c>
      <c r="AJ556" s="46"/>
      <c r="AK556" s="46"/>
      <c r="AL556" s="42"/>
      <c r="AM556" s="42"/>
      <c r="AN556" s="49">
        <f t="shared" si="165"/>
        <v>1.1981999999999999</v>
      </c>
      <c r="AO556" s="49">
        <f t="shared" si="167"/>
        <v>0</v>
      </c>
      <c r="AP556" s="46"/>
      <c r="AQ556" s="46"/>
      <c r="AR556" s="53">
        <v>4.9200000000000001E-2</v>
      </c>
      <c r="AS556" s="41">
        <f t="shared" si="148"/>
        <v>0</v>
      </c>
      <c r="AT556" s="42">
        <v>4.0526618011124331E-2</v>
      </c>
      <c r="AU556" s="41">
        <f t="shared" si="168"/>
        <v>0</v>
      </c>
      <c r="AV556" s="44">
        <f t="shared" si="157"/>
        <v>2.4485195638104837</v>
      </c>
    </row>
    <row r="557" spans="1:48" x14ac:dyDescent="0.4">
      <c r="A557" s="40">
        <v>1805</v>
      </c>
      <c r="B557" s="47">
        <v>0.14518</v>
      </c>
      <c r="C557" s="41">
        <f t="shared" si="149"/>
        <v>-2.6095123096531836</v>
      </c>
      <c r="D557" s="52"/>
      <c r="E557" s="52"/>
      <c r="F557" s="38">
        <v>0.46399193548387097</v>
      </c>
      <c r="G557" s="41">
        <f t="shared" si="158"/>
        <v>0</v>
      </c>
      <c r="H557" s="38"/>
      <c r="I557" s="38"/>
      <c r="J557" s="36"/>
      <c r="K557" s="36"/>
      <c r="L557" s="36">
        <v>4.5999999999999999E-2</v>
      </c>
      <c r="M557" s="41">
        <f t="shared" si="169"/>
        <v>0</v>
      </c>
      <c r="N557" s="37"/>
      <c r="O557" s="37"/>
      <c r="P557" s="49">
        <f t="shared" si="164"/>
        <v>4.5999999999999999E-2</v>
      </c>
      <c r="Q557" s="49">
        <f t="shared" si="166"/>
        <v>0</v>
      </c>
      <c r="R557" s="5">
        <v>3.8</v>
      </c>
      <c r="S557" s="41">
        <f t="shared" si="161"/>
        <v>0</v>
      </c>
      <c r="T557" s="48"/>
      <c r="U557" s="48"/>
      <c r="V557" s="5"/>
      <c r="W557" s="5"/>
      <c r="X557" s="5"/>
      <c r="Y557" s="5"/>
      <c r="Z557" s="46">
        <v>2.146874E-2</v>
      </c>
      <c r="AA557" s="41">
        <f t="shared" si="159"/>
        <v>-1.0409745293466277</v>
      </c>
      <c r="AB557" s="46">
        <v>13.14</v>
      </c>
      <c r="AC557" s="41">
        <f t="shared" si="162"/>
        <v>-5.1948051948051859</v>
      </c>
      <c r="AD557" s="5">
        <v>73</v>
      </c>
      <c r="AE557" s="41">
        <f t="shared" si="163"/>
        <v>-5.1948051948051965</v>
      </c>
      <c r="AF557" s="5">
        <v>76.900000000000006</v>
      </c>
      <c r="AG557" s="41">
        <f t="shared" si="154"/>
        <v>-3.1486146095717871</v>
      </c>
      <c r="AH557" s="5">
        <v>1.1981999999999999</v>
      </c>
      <c r="AI557" s="41">
        <f t="shared" si="160"/>
        <v>0</v>
      </c>
      <c r="AJ557" s="46"/>
      <c r="AK557" s="46"/>
      <c r="AL557" s="42"/>
      <c r="AM557" s="42"/>
      <c r="AN557" s="49">
        <f t="shared" si="165"/>
        <v>1.1981999999999999</v>
      </c>
      <c r="AO557" s="49">
        <f t="shared" si="167"/>
        <v>0</v>
      </c>
      <c r="AP557" s="46"/>
      <c r="AQ557" s="46"/>
      <c r="AR557" s="53">
        <v>4.9200000000000001E-2</v>
      </c>
      <c r="AS557" s="41">
        <f t="shared" si="148"/>
        <v>0</v>
      </c>
      <c r="AT557" s="42">
        <v>3.9432238047776735E-2</v>
      </c>
      <c r="AU557" s="41">
        <f t="shared" si="168"/>
        <v>-2.7003979533826272</v>
      </c>
      <c r="AV557" s="44">
        <f t="shared" si="157"/>
        <v>2.3580050844354838</v>
      </c>
    </row>
    <row r="558" spans="1:48" x14ac:dyDescent="0.4">
      <c r="A558" s="40">
        <v>1806</v>
      </c>
      <c r="B558" s="47">
        <v>0.14465</v>
      </c>
      <c r="C558" s="41">
        <f t="shared" si="149"/>
        <v>-0.36506405841024714</v>
      </c>
      <c r="D558" s="52"/>
      <c r="E558" s="52"/>
      <c r="F558" s="38">
        <v>0.46399193548387097</v>
      </c>
      <c r="G558" s="41">
        <f t="shared" si="158"/>
        <v>0</v>
      </c>
      <c r="H558" s="38"/>
      <c r="I558" s="38"/>
      <c r="J558" s="36"/>
      <c r="K558" s="36"/>
      <c r="L558" s="36">
        <v>4.5999999999999999E-2</v>
      </c>
      <c r="M558" s="41">
        <f t="shared" si="169"/>
        <v>0</v>
      </c>
      <c r="N558" s="37"/>
      <c r="O558" s="37"/>
      <c r="P558" s="49">
        <f t="shared" si="164"/>
        <v>4.5999999999999999E-2</v>
      </c>
      <c r="Q558" s="49">
        <f t="shared" si="166"/>
        <v>0</v>
      </c>
      <c r="R558" s="5">
        <v>3.8</v>
      </c>
      <c r="S558" s="41">
        <f t="shared" si="161"/>
        <v>0</v>
      </c>
      <c r="T558" s="48"/>
      <c r="U558" s="48"/>
      <c r="V558" s="5"/>
      <c r="W558" s="5"/>
      <c r="X558" s="5"/>
      <c r="Y558" s="5"/>
      <c r="Z558" s="46">
        <v>2.1156415000000001E-2</v>
      </c>
      <c r="AA558" s="41">
        <f t="shared" si="159"/>
        <v>-1.454789615040275</v>
      </c>
      <c r="AB558" s="46">
        <v>12.15</v>
      </c>
      <c r="AC558" s="41">
        <f t="shared" si="162"/>
        <v>-7.534246575342463</v>
      </c>
      <c r="AD558" s="5">
        <v>67.5</v>
      </c>
      <c r="AE558" s="41">
        <f t="shared" si="163"/>
        <v>-7.534246575342463</v>
      </c>
      <c r="AF558" s="5">
        <v>74.599999999999994</v>
      </c>
      <c r="AG558" s="41">
        <f t="shared" si="154"/>
        <v>-2.99089726918077</v>
      </c>
      <c r="AH558" s="5">
        <v>1.1981999999999999</v>
      </c>
      <c r="AI558" s="41">
        <f t="shared" si="160"/>
        <v>0</v>
      </c>
      <c r="AJ558" s="46"/>
      <c r="AK558" s="46"/>
      <c r="AL558" s="42"/>
      <c r="AM558" s="42"/>
      <c r="AN558" s="49">
        <f t="shared" si="165"/>
        <v>1.1981999999999999</v>
      </c>
      <c r="AO558" s="49">
        <f t="shared" si="167"/>
        <v>0</v>
      </c>
      <c r="AP558" s="46"/>
      <c r="AQ558" s="46"/>
      <c r="AR558" s="53">
        <v>4.9200000000000001E-2</v>
      </c>
      <c r="AS558" s="41">
        <f t="shared" si="148"/>
        <v>0</v>
      </c>
      <c r="AT558" s="42">
        <v>4.0157984760312508E-2</v>
      </c>
      <c r="AU558" s="41">
        <f t="shared" si="168"/>
        <v>1.8404907975460238</v>
      </c>
      <c r="AV558" s="44">
        <f t="shared" si="157"/>
        <v>2.2341497938104835</v>
      </c>
    </row>
    <row r="559" spans="1:48" x14ac:dyDescent="0.4">
      <c r="A559" s="40">
        <v>1807</v>
      </c>
      <c r="B559" s="47">
        <v>0.11266</v>
      </c>
      <c r="C559" s="41">
        <f t="shared" si="149"/>
        <v>-22.115451088835126</v>
      </c>
      <c r="D559" s="52"/>
      <c r="E559" s="52"/>
      <c r="F559" s="38">
        <v>0.46399193548387097</v>
      </c>
      <c r="G559" s="41">
        <f t="shared" si="158"/>
        <v>0</v>
      </c>
      <c r="H559" s="38"/>
      <c r="I559" s="38"/>
      <c r="J559" s="36"/>
      <c r="K559" s="36"/>
      <c r="L559" s="36">
        <v>4.5999999999999999E-2</v>
      </c>
      <c r="M559" s="41">
        <f t="shared" si="169"/>
        <v>0</v>
      </c>
      <c r="N559" s="37"/>
      <c r="O559" s="37"/>
      <c r="P559" s="49">
        <f t="shared" si="164"/>
        <v>4.5999999999999999E-2</v>
      </c>
      <c r="Q559" s="49">
        <f t="shared" si="166"/>
        <v>0</v>
      </c>
      <c r="R559" s="5">
        <v>3.8</v>
      </c>
      <c r="S559" s="41">
        <f t="shared" si="161"/>
        <v>0</v>
      </c>
      <c r="T559" s="48"/>
      <c r="U559" s="48"/>
      <c r="V559" s="5"/>
      <c r="W559" s="5"/>
      <c r="X559" s="5"/>
      <c r="Y559" s="5"/>
      <c r="Z559" s="46">
        <v>2.1891580000000001E-2</v>
      </c>
      <c r="AA559" s="41">
        <f t="shared" si="159"/>
        <v>3.474903474903468</v>
      </c>
      <c r="AB559" s="46">
        <v>9.6839999999999993</v>
      </c>
      <c r="AC559" s="41">
        <f t="shared" si="162"/>
        <v>-20.296296296296301</v>
      </c>
      <c r="AD559" s="5">
        <v>53.8</v>
      </c>
      <c r="AE559" s="41">
        <f t="shared" si="163"/>
        <v>-20.296296296296301</v>
      </c>
      <c r="AF559" s="5">
        <v>67.099999999999994</v>
      </c>
      <c r="AG559" s="41">
        <f t="shared" si="154"/>
        <v>-10.053619302949057</v>
      </c>
      <c r="AH559" s="5">
        <v>1.1981999999999999</v>
      </c>
      <c r="AI559" s="41">
        <f t="shared" si="160"/>
        <v>0</v>
      </c>
      <c r="AJ559" s="46"/>
      <c r="AK559" s="46"/>
      <c r="AL559" s="42"/>
      <c r="AM559" s="42"/>
      <c r="AN559" s="49">
        <f t="shared" si="165"/>
        <v>1.1981999999999999</v>
      </c>
      <c r="AO559" s="49">
        <f t="shared" si="167"/>
        <v>0</v>
      </c>
      <c r="AP559" s="46"/>
      <c r="AQ559" s="46"/>
      <c r="AR559" s="53">
        <v>4.9200000000000001E-2</v>
      </c>
      <c r="AS559" s="41">
        <f t="shared" si="148"/>
        <v>0</v>
      </c>
      <c r="AT559" s="42">
        <v>4.0526618011124331E-2</v>
      </c>
      <c r="AU559" s="41">
        <f t="shared" si="168"/>
        <v>0.9179575444635768</v>
      </c>
      <c r="AV559" s="44">
        <f t="shared" si="157"/>
        <v>1.9219929394354838</v>
      </c>
    </row>
    <row r="560" spans="1:48" x14ac:dyDescent="0.4">
      <c r="A560" s="40">
        <v>1808</v>
      </c>
      <c r="B560" s="47">
        <v>9.307E-2</v>
      </c>
      <c r="C560" s="41">
        <f t="shared" si="149"/>
        <v>-17.388602875909818</v>
      </c>
      <c r="D560" s="52"/>
      <c r="E560" s="52"/>
      <c r="F560" s="38">
        <v>0.46399193548387097</v>
      </c>
      <c r="G560" s="41">
        <f t="shared" si="158"/>
        <v>0</v>
      </c>
      <c r="H560" s="38"/>
      <c r="I560" s="38"/>
      <c r="J560" s="36"/>
      <c r="K560" s="36"/>
      <c r="L560" s="36">
        <v>4.5999999999999999E-2</v>
      </c>
      <c r="M560" s="41">
        <f t="shared" si="169"/>
        <v>0</v>
      </c>
      <c r="N560" s="37"/>
      <c r="O560" s="37"/>
      <c r="P560" s="49">
        <f t="shared" si="164"/>
        <v>4.5999999999999999E-2</v>
      </c>
      <c r="Q560" s="49">
        <f t="shared" si="166"/>
        <v>0</v>
      </c>
      <c r="R560" s="5">
        <v>3.8</v>
      </c>
      <c r="S560" s="41">
        <f t="shared" si="161"/>
        <v>0</v>
      </c>
      <c r="T560" s="48"/>
      <c r="U560" s="48"/>
      <c r="V560" s="5"/>
      <c r="W560" s="5"/>
      <c r="X560" s="5"/>
      <c r="Y560" s="5"/>
      <c r="Z560" s="46">
        <v>2.3405155E-2</v>
      </c>
      <c r="AA560" s="41">
        <f t="shared" si="159"/>
        <v>6.91395961369623</v>
      </c>
      <c r="AB560" s="46">
        <v>8.0459999999999994</v>
      </c>
      <c r="AC560" s="41">
        <f t="shared" si="162"/>
        <v>-16.914498141263945</v>
      </c>
      <c r="AD560" s="5">
        <v>44.7</v>
      </c>
      <c r="AE560" s="41">
        <f t="shared" si="163"/>
        <v>-16.914498141263934</v>
      </c>
      <c r="AF560" s="5">
        <v>53.5</v>
      </c>
      <c r="AG560" s="41">
        <f t="shared" si="154"/>
        <v>-20.268256333830092</v>
      </c>
      <c r="AH560" s="5">
        <v>1.1981999999999999</v>
      </c>
      <c r="AI560" s="41">
        <f t="shared" si="160"/>
        <v>0</v>
      </c>
      <c r="AJ560" s="46"/>
      <c r="AK560" s="46"/>
      <c r="AL560" s="42"/>
      <c r="AM560" s="42"/>
      <c r="AN560" s="49">
        <f t="shared" si="165"/>
        <v>1.1981999999999999</v>
      </c>
      <c r="AO560" s="49">
        <f t="shared" si="167"/>
        <v>0</v>
      </c>
      <c r="AP560" s="46"/>
      <c r="AQ560" s="46"/>
      <c r="AR560" s="53">
        <v>4.9200000000000001E-2</v>
      </c>
      <c r="AS560" s="41">
        <f t="shared" si="148"/>
        <v>0</v>
      </c>
      <c r="AT560" s="42">
        <v>3.8890807960646888E-2</v>
      </c>
      <c r="AU560" s="41">
        <f t="shared" si="168"/>
        <v>-4.0363843092666158</v>
      </c>
      <c r="AV560" s="44">
        <f t="shared" si="157"/>
        <v>1.714983386310484</v>
      </c>
    </row>
    <row r="561" spans="1:48" x14ac:dyDescent="0.4">
      <c r="A561" s="40">
        <v>1809</v>
      </c>
      <c r="B561" s="47">
        <v>8.5430000000000006E-2</v>
      </c>
      <c r="C561" s="41">
        <f t="shared" si="149"/>
        <v>-8.2088750402922521</v>
      </c>
      <c r="D561" s="52"/>
      <c r="E561" s="52"/>
      <c r="F561" s="38">
        <v>0.46399193548387097</v>
      </c>
      <c r="G561" s="41">
        <f t="shared" si="158"/>
        <v>0</v>
      </c>
      <c r="H561" s="38"/>
      <c r="I561" s="38"/>
      <c r="J561" s="36"/>
      <c r="K561" s="36"/>
      <c r="L561" s="36">
        <v>4.5999999999999999E-2</v>
      </c>
      <c r="M561" s="41">
        <f t="shared" si="169"/>
        <v>0</v>
      </c>
      <c r="N561" s="37"/>
      <c r="O561" s="37"/>
      <c r="P561" s="49">
        <f t="shared" si="164"/>
        <v>4.5999999999999999E-2</v>
      </c>
      <c r="Q561" s="49">
        <f t="shared" si="166"/>
        <v>0</v>
      </c>
      <c r="R561" s="5">
        <v>3.8</v>
      </c>
      <c r="S561" s="41">
        <f t="shared" si="161"/>
        <v>0</v>
      </c>
      <c r="T561" s="48"/>
      <c r="U561" s="48"/>
      <c r="V561" s="5"/>
      <c r="W561" s="5"/>
      <c r="X561" s="5"/>
      <c r="Y561" s="5"/>
      <c r="Z561" s="46">
        <v>2.3042324999999999E-2</v>
      </c>
      <c r="AA561" s="41">
        <f t="shared" si="159"/>
        <v>-1.5502140447264834</v>
      </c>
      <c r="AB561" s="46">
        <v>7.7939999999999996</v>
      </c>
      <c r="AC561" s="41">
        <f t="shared" si="162"/>
        <v>-3.1319910514541416</v>
      </c>
      <c r="AD561" s="5">
        <v>43.3</v>
      </c>
      <c r="AE561" s="41">
        <f t="shared" si="163"/>
        <v>-3.1319910514541527</v>
      </c>
      <c r="AF561" s="5">
        <v>44.5</v>
      </c>
      <c r="AG561" s="41">
        <f t="shared" si="154"/>
        <v>-16.822429906542059</v>
      </c>
      <c r="AH561" s="5">
        <v>1.1981999999999999</v>
      </c>
      <c r="AI561" s="41">
        <f t="shared" si="160"/>
        <v>0</v>
      </c>
      <c r="AJ561" s="46"/>
      <c r="AK561" s="46"/>
      <c r="AL561" s="42"/>
      <c r="AM561" s="42"/>
      <c r="AN561" s="49">
        <f t="shared" si="165"/>
        <v>1.1981999999999999</v>
      </c>
      <c r="AO561" s="49">
        <f t="shared" si="167"/>
        <v>0</v>
      </c>
      <c r="AP561" s="46"/>
      <c r="AQ561" s="46"/>
      <c r="AR561" s="53">
        <v>3.6799999999999999E-2</v>
      </c>
      <c r="AS561" s="41">
        <f t="shared" si="148"/>
        <v>-25.203252032520329</v>
      </c>
      <c r="AT561" s="42">
        <v>3.9063604796964919E-2</v>
      </c>
      <c r="AU561" s="41">
        <f t="shared" si="168"/>
        <v>0.44431279620851249</v>
      </c>
      <c r="AV561" s="44">
        <f t="shared" si="157"/>
        <v>1.6809330325604837</v>
      </c>
    </row>
    <row r="562" spans="1:48" x14ac:dyDescent="0.4">
      <c r="A562" s="40">
        <v>1810</v>
      </c>
      <c r="B562" s="47">
        <v>6.5839999999999996E-2</v>
      </c>
      <c r="C562" s="41">
        <f t="shared" si="149"/>
        <v>-22.931054664637728</v>
      </c>
      <c r="D562" s="52"/>
      <c r="E562" s="52"/>
      <c r="F562" s="38">
        <v>0.46399193548387097</v>
      </c>
      <c r="G562" s="41">
        <f t="shared" si="158"/>
        <v>0</v>
      </c>
      <c r="H562" s="38"/>
      <c r="I562" s="38"/>
      <c r="J562" s="36"/>
      <c r="K562" s="36"/>
      <c r="L562" s="36">
        <v>4.5999999999999999E-2</v>
      </c>
      <c r="M562" s="41">
        <f t="shared" si="169"/>
        <v>0</v>
      </c>
      <c r="N562" s="37"/>
      <c r="O562" s="37"/>
      <c r="P562" s="49">
        <f t="shared" si="164"/>
        <v>4.5999999999999999E-2</v>
      </c>
      <c r="Q562" s="49">
        <f t="shared" si="166"/>
        <v>0</v>
      </c>
      <c r="R562" s="5">
        <v>3.8</v>
      </c>
      <c r="S562" s="41">
        <f t="shared" si="161"/>
        <v>0</v>
      </c>
      <c r="T562" s="48"/>
      <c r="U562" s="48"/>
      <c r="V562" s="5"/>
      <c r="W562" s="5"/>
      <c r="X562" s="5"/>
      <c r="Y562" s="5"/>
      <c r="Z562" s="46">
        <v>2.2679494999999997E-2</v>
      </c>
      <c r="AA562" s="41">
        <f t="shared" si="159"/>
        <v>-1.5746240884980223</v>
      </c>
      <c r="AB562" s="46">
        <v>4.5720000000000001</v>
      </c>
      <c r="AC562" s="41">
        <f t="shared" si="162"/>
        <v>-41.339491916859117</v>
      </c>
      <c r="AD562" s="5">
        <v>25.4</v>
      </c>
      <c r="AE562" s="41">
        <f t="shared" si="163"/>
        <v>-41.339491916859117</v>
      </c>
      <c r="AF562" s="5">
        <v>30.9</v>
      </c>
      <c r="AG562" s="41">
        <f t="shared" si="154"/>
        <v>-30.561797752808996</v>
      </c>
      <c r="AH562" s="5"/>
      <c r="AI562" s="5"/>
      <c r="AJ562" s="46"/>
      <c r="AK562" s="46"/>
      <c r="AL562" s="42"/>
      <c r="AM562" s="42"/>
      <c r="AN562" s="42"/>
      <c r="AO562" s="42"/>
      <c r="AP562" s="46"/>
      <c r="AQ562" s="46"/>
      <c r="AR562" s="53">
        <f t="shared" ref="AR562:AR569" si="170">0.0312</f>
        <v>3.1199999999999999E-2</v>
      </c>
      <c r="AS562" s="41">
        <f t="shared" si="148"/>
        <v>-15.217391304347828</v>
      </c>
      <c r="AT562" s="42">
        <v>3.9432238047776735E-2</v>
      </c>
      <c r="AU562" s="41">
        <f t="shared" si="168"/>
        <v>0.94367443232084014</v>
      </c>
      <c r="AV562" s="44">
        <f t="shared" si="157"/>
        <v>1.2859587757834101</v>
      </c>
    </row>
    <row r="563" spans="1:48" x14ac:dyDescent="0.4">
      <c r="A563" s="40">
        <v>1811</v>
      </c>
      <c r="B563" s="47">
        <v>3.9609999999999999E-2</v>
      </c>
      <c r="C563" s="41">
        <f t="shared" si="149"/>
        <v>-39.839003645200485</v>
      </c>
      <c r="D563" s="52"/>
      <c r="E563" s="52"/>
      <c r="F563" s="38">
        <v>0.46399193548387097</v>
      </c>
      <c r="G563" s="41">
        <f t="shared" si="158"/>
        <v>0</v>
      </c>
      <c r="H563" s="38"/>
      <c r="I563" s="38"/>
      <c r="J563" s="36"/>
      <c r="K563" s="36"/>
      <c r="L563" s="36">
        <v>4.5999999999999999E-2</v>
      </c>
      <c r="M563" s="41">
        <f t="shared" si="169"/>
        <v>0</v>
      </c>
      <c r="N563" s="37"/>
      <c r="O563" s="37"/>
      <c r="P563" s="49">
        <f t="shared" si="164"/>
        <v>4.5999999999999999E-2</v>
      </c>
      <c r="Q563" s="49">
        <f t="shared" si="166"/>
        <v>0</v>
      </c>
      <c r="R563" s="5">
        <v>3.8</v>
      </c>
      <c r="S563" s="41">
        <f t="shared" si="161"/>
        <v>0</v>
      </c>
      <c r="T563" s="48"/>
      <c r="U563" s="48"/>
      <c r="V563" s="5"/>
      <c r="W563" s="5"/>
      <c r="X563" s="5"/>
      <c r="Y563" s="5"/>
      <c r="Z563" s="46">
        <v>2.2316664999999996E-2</v>
      </c>
      <c r="AA563" s="41">
        <f t="shared" si="159"/>
        <v>-1.5998151634328828</v>
      </c>
      <c r="AB563" s="46">
        <v>4.7519999999999998</v>
      </c>
      <c r="AC563" s="41">
        <f t="shared" si="162"/>
        <v>3.937007874015741</v>
      </c>
      <c r="AD563" s="5">
        <v>26.4</v>
      </c>
      <c r="AE563" s="41">
        <f t="shared" si="163"/>
        <v>3.937007874015741</v>
      </c>
      <c r="AF563" s="5">
        <v>25.4</v>
      </c>
      <c r="AG563" s="41">
        <f t="shared" si="154"/>
        <v>-17.79935275080906</v>
      </c>
      <c r="AH563" s="5"/>
      <c r="AI563" s="5"/>
      <c r="AJ563" s="46"/>
      <c r="AK563" s="46"/>
      <c r="AL563" s="42"/>
      <c r="AM563" s="42"/>
      <c r="AN563" s="42"/>
      <c r="AO563" s="42"/>
      <c r="AP563" s="46"/>
      <c r="AQ563" s="46"/>
      <c r="AR563" s="53">
        <f t="shared" si="170"/>
        <v>3.1199999999999999E-2</v>
      </c>
      <c r="AS563" s="41">
        <f t="shared" si="148"/>
        <v>0</v>
      </c>
      <c r="AT563" s="42">
        <v>4.0157984760312508E-2</v>
      </c>
      <c r="AU563" s="41">
        <f t="shared" si="168"/>
        <v>1.8404907975460238</v>
      </c>
      <c r="AV563" s="44">
        <f t="shared" si="157"/>
        <v>1.3078740857834101</v>
      </c>
    </row>
    <row r="564" spans="1:48" x14ac:dyDescent="0.4">
      <c r="A564" s="40">
        <v>1812</v>
      </c>
      <c r="B564" s="47">
        <v>1.7819999999999999E-2</v>
      </c>
      <c r="C564" s="41">
        <f t="shared" si="149"/>
        <v>-55.011360767482962</v>
      </c>
      <c r="D564" s="52"/>
      <c r="E564" s="52"/>
      <c r="F564" s="38">
        <v>0.46399193548387097</v>
      </c>
      <c r="G564" s="41">
        <f t="shared" si="158"/>
        <v>0</v>
      </c>
      <c r="H564" s="38"/>
      <c r="I564" s="38"/>
      <c r="J564" s="36"/>
      <c r="K564" s="36"/>
      <c r="L564" s="36">
        <v>4.5999999999999999E-2</v>
      </c>
      <c r="M564" s="41">
        <f t="shared" si="169"/>
        <v>0</v>
      </c>
      <c r="N564" s="37"/>
      <c r="O564" s="37"/>
      <c r="P564" s="49">
        <f t="shared" si="164"/>
        <v>4.5999999999999999E-2</v>
      </c>
      <c r="Q564" s="49">
        <f t="shared" si="166"/>
        <v>0</v>
      </c>
      <c r="R564" s="5">
        <v>3.8</v>
      </c>
      <c r="S564" s="41">
        <f t="shared" si="161"/>
        <v>0</v>
      </c>
      <c r="T564" s="48"/>
      <c r="U564" s="48"/>
      <c r="V564" s="5"/>
      <c r="W564" s="5"/>
      <c r="X564" s="5"/>
      <c r="Y564" s="5"/>
      <c r="Z564" s="46">
        <v>2.1953834999999994E-2</v>
      </c>
      <c r="AA564" s="41">
        <f t="shared" si="159"/>
        <v>-1.6258253641393217</v>
      </c>
      <c r="AB564" s="46">
        <v>4.5359999999999996</v>
      </c>
      <c r="AC564" s="41">
        <f t="shared" si="162"/>
        <v>-4.5454545454545521</v>
      </c>
      <c r="AD564" s="5">
        <v>25.2</v>
      </c>
      <c r="AE564" s="41">
        <f t="shared" si="163"/>
        <v>-4.5454545454545414</v>
      </c>
      <c r="AF564" s="5">
        <v>25.8</v>
      </c>
      <c r="AG564" s="41">
        <f t="shared" si="154"/>
        <v>1.5748031496063186</v>
      </c>
      <c r="AH564" s="5"/>
      <c r="AI564" s="5"/>
      <c r="AJ564" s="46"/>
      <c r="AK564" s="46"/>
      <c r="AL564" s="42"/>
      <c r="AM564" s="42"/>
      <c r="AN564" s="42"/>
      <c r="AO564" s="42"/>
      <c r="AP564" s="46"/>
      <c r="AQ564" s="46"/>
      <c r="AR564" s="53">
        <f t="shared" si="170"/>
        <v>3.1199999999999999E-2</v>
      </c>
      <c r="AS564" s="41">
        <f t="shared" si="148"/>
        <v>0</v>
      </c>
      <c r="AT564" s="42">
        <v>3.8706491335240976E-2</v>
      </c>
      <c r="AU564" s="41">
        <f t="shared" si="168"/>
        <v>-3.6144578313252906</v>
      </c>
      <c r="AV564" s="44">
        <f t="shared" si="157"/>
        <v>1.273852252926267</v>
      </c>
    </row>
    <row r="565" spans="1:48" x14ac:dyDescent="0.4">
      <c r="A565" s="40">
        <v>1813</v>
      </c>
      <c r="B565" s="47">
        <v>8.9099999999999999E-2</v>
      </c>
      <c r="C565" s="41">
        <f t="shared" si="149"/>
        <v>400</v>
      </c>
      <c r="D565" s="52"/>
      <c r="E565" s="52"/>
      <c r="F565" s="38">
        <v>0.46399193548387097</v>
      </c>
      <c r="G565" s="41">
        <f t="shared" si="158"/>
        <v>0</v>
      </c>
      <c r="H565" s="38"/>
      <c r="I565" s="38"/>
      <c r="J565" s="36"/>
      <c r="K565" s="36"/>
      <c r="L565" s="36">
        <v>4.5999999999999999E-2</v>
      </c>
      <c r="M565" s="41">
        <f t="shared" si="169"/>
        <v>0</v>
      </c>
      <c r="N565" s="37"/>
      <c r="O565" s="37"/>
      <c r="P565" s="49">
        <f t="shared" si="164"/>
        <v>4.5999999999999999E-2</v>
      </c>
      <c r="Q565" s="49">
        <f t="shared" si="166"/>
        <v>0</v>
      </c>
      <c r="R565" s="5">
        <v>3.8</v>
      </c>
      <c r="S565" s="41">
        <f t="shared" si="161"/>
        <v>0</v>
      </c>
      <c r="T565" s="48"/>
      <c r="U565" s="48"/>
      <c r="V565" s="5"/>
      <c r="W565" s="5"/>
      <c r="X565" s="5"/>
      <c r="Y565" s="5"/>
      <c r="Z565" s="46">
        <v>2.1591004999999993E-2</v>
      </c>
      <c r="AA565" s="41">
        <f t="shared" si="159"/>
        <v>-1.6526953035768122</v>
      </c>
      <c r="AB565" s="46">
        <v>4.5359999999999996</v>
      </c>
      <c r="AC565" s="41">
        <f t="shared" si="162"/>
        <v>0</v>
      </c>
      <c r="AD565" s="5">
        <v>25.2</v>
      </c>
      <c r="AE565" s="41">
        <f t="shared" si="163"/>
        <v>0</v>
      </c>
      <c r="AF565" s="5">
        <v>25.2</v>
      </c>
      <c r="AG565" s="41">
        <f t="shared" si="154"/>
        <v>-2.3255813953488413</v>
      </c>
      <c r="AH565" s="5"/>
      <c r="AI565" s="5"/>
      <c r="AJ565" s="46"/>
      <c r="AK565" s="46"/>
      <c r="AL565" s="42"/>
      <c r="AM565" s="42"/>
      <c r="AN565" s="42"/>
      <c r="AO565" s="42"/>
      <c r="AP565" s="46"/>
      <c r="AQ565" s="46"/>
      <c r="AR565" s="53">
        <f t="shared" si="170"/>
        <v>3.1199999999999999E-2</v>
      </c>
      <c r="AS565" s="41">
        <f t="shared" si="148"/>
        <v>0</v>
      </c>
      <c r="AT565" s="42">
        <v>3.8337858084429154E-2</v>
      </c>
      <c r="AU565" s="41">
        <f t="shared" si="168"/>
        <v>-0.9523809523809601</v>
      </c>
      <c r="AV565" s="44">
        <f t="shared" si="157"/>
        <v>1.2839832772119817</v>
      </c>
    </row>
    <row r="566" spans="1:48" x14ac:dyDescent="0.4">
      <c r="A566" s="40">
        <v>1814</v>
      </c>
      <c r="B566" s="47">
        <v>9.6570000000000003E-2</v>
      </c>
      <c r="C566" s="41">
        <f t="shared" si="149"/>
        <v>8.3838383838383823</v>
      </c>
      <c r="D566" s="52"/>
      <c r="E566" s="52"/>
      <c r="F566" s="38">
        <v>0.46399193548387097</v>
      </c>
      <c r="G566" s="41">
        <f t="shared" si="158"/>
        <v>0</v>
      </c>
      <c r="H566" s="38"/>
      <c r="I566" s="38"/>
      <c r="J566" s="36"/>
      <c r="K566" s="36"/>
      <c r="L566" s="36">
        <v>4.5999999999999999E-2</v>
      </c>
      <c r="M566" s="41">
        <f t="shared" si="169"/>
        <v>0</v>
      </c>
      <c r="N566" s="37"/>
      <c r="O566" s="37"/>
      <c r="P566" s="49">
        <f t="shared" si="164"/>
        <v>4.5999999999999999E-2</v>
      </c>
      <c r="Q566" s="49">
        <f t="shared" si="166"/>
        <v>0</v>
      </c>
      <c r="R566" s="5">
        <v>3.8</v>
      </c>
      <c r="S566" s="41">
        <f t="shared" si="161"/>
        <v>0</v>
      </c>
      <c r="T566" s="48"/>
      <c r="U566" s="48"/>
      <c r="V566" s="5"/>
      <c r="W566" s="5"/>
      <c r="X566" s="5"/>
      <c r="Y566" s="5"/>
      <c r="Z566" s="46">
        <v>2.1228489999999996E-2</v>
      </c>
      <c r="AA566" s="41">
        <f t="shared" si="159"/>
        <v>-1.6790093837688258</v>
      </c>
      <c r="AB566" s="46">
        <v>3.6</v>
      </c>
      <c r="AC566" s="41">
        <f t="shared" si="162"/>
        <v>-20.634920634920629</v>
      </c>
      <c r="AD566" s="5">
        <v>20</v>
      </c>
      <c r="AE566" s="41">
        <f t="shared" si="163"/>
        <v>-20.634920634920629</v>
      </c>
      <c r="AF566" s="5">
        <v>25.3</v>
      </c>
      <c r="AG566" s="41">
        <f t="shared" si="154"/>
        <v>0.39682539682539542</v>
      </c>
      <c r="AH566" s="5"/>
      <c r="AI566" s="5"/>
      <c r="AJ566" s="46"/>
      <c r="AK566" s="46"/>
      <c r="AL566" s="42"/>
      <c r="AM566" s="42"/>
      <c r="AN566" s="42"/>
      <c r="AO566" s="42"/>
      <c r="AP566" s="46"/>
      <c r="AQ566" s="46"/>
      <c r="AR566" s="53">
        <f t="shared" si="170"/>
        <v>3.1199999999999999E-2</v>
      </c>
      <c r="AS566" s="41">
        <f t="shared" si="148"/>
        <v>0</v>
      </c>
      <c r="AT566" s="42">
        <v>4.1436681349066008E-2</v>
      </c>
      <c r="AU566" s="41">
        <f t="shared" si="168"/>
        <v>8.0829326923077094</v>
      </c>
      <c r="AV566" s="44">
        <f t="shared" si="157"/>
        <v>1.1512843464976961</v>
      </c>
    </row>
    <row r="567" spans="1:48" x14ac:dyDescent="0.4">
      <c r="A567" s="40">
        <v>1815</v>
      </c>
      <c r="B567" s="47">
        <v>0.12246</v>
      </c>
      <c r="C567" s="41">
        <f t="shared" si="149"/>
        <v>26.809568188878519</v>
      </c>
      <c r="D567" s="52"/>
      <c r="E567" s="52"/>
      <c r="F567" s="38">
        <v>0.46399193548387097</v>
      </c>
      <c r="G567" s="41">
        <f t="shared" si="158"/>
        <v>0</v>
      </c>
      <c r="H567" s="38"/>
      <c r="I567" s="38"/>
      <c r="J567" s="36"/>
      <c r="K567" s="36"/>
      <c r="L567" s="36">
        <v>4.5999999999999999E-2</v>
      </c>
      <c r="M567" s="41">
        <f t="shared" si="169"/>
        <v>0</v>
      </c>
      <c r="N567" s="37"/>
      <c r="O567" s="37"/>
      <c r="P567" s="49">
        <f t="shared" si="164"/>
        <v>4.5999999999999999E-2</v>
      </c>
      <c r="Q567" s="49">
        <f t="shared" si="166"/>
        <v>0</v>
      </c>
      <c r="R567" s="5">
        <v>3.8</v>
      </c>
      <c r="S567" s="41">
        <f t="shared" si="161"/>
        <v>0</v>
      </c>
      <c r="T567" s="48"/>
      <c r="U567" s="48"/>
      <c r="V567" s="5"/>
      <c r="W567" s="5"/>
      <c r="X567" s="5"/>
      <c r="Y567" s="5"/>
      <c r="Z567" s="46">
        <v>2.0853699999999996E-2</v>
      </c>
      <c r="AA567" s="41">
        <f t="shared" ref="AA567:AA598" si="171">100*(Z567/Z566-1)</f>
        <v>-1.7655047532820323</v>
      </c>
      <c r="AB567" s="46">
        <v>3.6</v>
      </c>
      <c r="AC567" s="41">
        <f t="shared" si="162"/>
        <v>0</v>
      </c>
      <c r="AD567" s="5">
        <v>20</v>
      </c>
      <c r="AE567" s="41">
        <f t="shared" si="163"/>
        <v>0</v>
      </c>
      <c r="AF567" s="5">
        <v>23.8</v>
      </c>
      <c r="AG567" s="41">
        <f t="shared" si="154"/>
        <v>-5.928853754940711</v>
      </c>
      <c r="AH567" s="5"/>
      <c r="AI567" s="5"/>
      <c r="AJ567" s="46"/>
      <c r="AK567" s="46"/>
      <c r="AL567" s="42"/>
      <c r="AM567" s="42"/>
      <c r="AN567" s="42"/>
      <c r="AO567" s="42"/>
      <c r="AP567" s="46"/>
      <c r="AQ567" s="46"/>
      <c r="AR567" s="53">
        <f t="shared" si="170"/>
        <v>3.1199999999999999E-2</v>
      </c>
      <c r="AS567" s="41">
        <f t="shared" si="148"/>
        <v>0</v>
      </c>
      <c r="AT567" s="42">
        <v>4.0883731472848274E-2</v>
      </c>
      <c r="AU567" s="41">
        <f t="shared" si="168"/>
        <v>-1.3344453711426341</v>
      </c>
      <c r="AV567" s="44">
        <f t="shared" si="157"/>
        <v>1.154929376497696</v>
      </c>
    </row>
    <row r="568" spans="1:48" x14ac:dyDescent="0.4">
      <c r="A568" s="40">
        <v>1816</v>
      </c>
      <c r="B568" s="47">
        <v>8.5190000000000002E-2</v>
      </c>
      <c r="C568" s="41">
        <f t="shared" si="149"/>
        <v>-30.43442756818553</v>
      </c>
      <c r="D568" s="52"/>
      <c r="E568" s="52"/>
      <c r="F568" s="38">
        <v>0.4358712121212121</v>
      </c>
      <c r="G568" s="41">
        <f t="shared" si="158"/>
        <v>-6.0606060606060659</v>
      </c>
      <c r="H568" s="38"/>
      <c r="I568" s="38"/>
      <c r="J568" s="36"/>
      <c r="K568" s="36"/>
      <c r="L568" s="36">
        <v>4.4999999999999998E-2</v>
      </c>
      <c r="M568" s="41">
        <f t="shared" si="169"/>
        <v>-2.1739130434782594</v>
      </c>
      <c r="N568" s="37"/>
      <c r="O568" s="37"/>
      <c r="P568" s="49">
        <f t="shared" si="164"/>
        <v>4.4999999999999998E-2</v>
      </c>
      <c r="Q568" s="49">
        <f t="shared" si="166"/>
        <v>-2.1739130434782594</v>
      </c>
      <c r="R568" s="5">
        <v>3.8</v>
      </c>
      <c r="S568" s="41">
        <f t="shared" si="161"/>
        <v>0</v>
      </c>
      <c r="T568" s="48"/>
      <c r="U568" s="48"/>
      <c r="V568" s="5"/>
      <c r="W568" s="5"/>
      <c r="X568" s="5"/>
      <c r="Y568" s="5"/>
      <c r="Z568" s="46">
        <v>2.1233294999999996E-2</v>
      </c>
      <c r="AA568" s="41">
        <f t="shared" si="171"/>
        <v>1.8202764976958496</v>
      </c>
      <c r="AB568" s="46">
        <v>4.5540000000000003</v>
      </c>
      <c r="AC568" s="41">
        <f t="shared" si="162"/>
        <v>26.500000000000014</v>
      </c>
      <c r="AD568" s="5">
        <v>25.3</v>
      </c>
      <c r="AE568" s="41">
        <f t="shared" si="163"/>
        <v>26.500000000000014</v>
      </c>
      <c r="AF568" s="5"/>
      <c r="AG568" s="41"/>
      <c r="AH568" s="5"/>
      <c r="AI568" s="5"/>
      <c r="AJ568" s="46"/>
      <c r="AK568" s="46"/>
      <c r="AL568" s="43"/>
      <c r="AM568" s="43"/>
      <c r="AN568" s="43"/>
      <c r="AO568" s="43"/>
      <c r="AP568" s="46"/>
      <c r="AQ568" s="46"/>
      <c r="AR568" s="53">
        <f t="shared" si="170"/>
        <v>3.1199999999999999E-2</v>
      </c>
      <c r="AS568" s="41">
        <f t="shared" si="148"/>
        <v>0</v>
      </c>
      <c r="AT568" s="42">
        <v>4.0883731472848274E-2</v>
      </c>
      <c r="AU568" s="41">
        <f t="shared" si="168"/>
        <v>0</v>
      </c>
      <c r="AV568" s="44">
        <f t="shared" si="157"/>
        <v>1.2817849295887449</v>
      </c>
    </row>
    <row r="569" spans="1:48" x14ac:dyDescent="0.4">
      <c r="A569" s="40">
        <v>1817</v>
      </c>
      <c r="B569" s="47">
        <v>5.552E-2</v>
      </c>
      <c r="C569" s="41">
        <f t="shared" si="149"/>
        <v>-34.828031459091449</v>
      </c>
      <c r="D569" s="52"/>
      <c r="E569" s="52"/>
      <c r="F569" s="38">
        <v>0.43591325757575755</v>
      </c>
      <c r="G569" s="41">
        <f t="shared" si="158"/>
        <v>9.6463022507986551E-3</v>
      </c>
      <c r="H569" s="38"/>
      <c r="I569" s="38"/>
      <c r="J569" s="36"/>
      <c r="K569" s="36"/>
      <c r="L569" s="36">
        <v>4.4999999999999998E-2</v>
      </c>
      <c r="M569" s="41">
        <f t="shared" si="169"/>
        <v>0</v>
      </c>
      <c r="N569" s="37"/>
      <c r="O569" s="37"/>
      <c r="P569" s="49">
        <f t="shared" si="164"/>
        <v>4.4999999999999998E-2</v>
      </c>
      <c r="Q569" s="49">
        <f t="shared" si="166"/>
        <v>0</v>
      </c>
      <c r="R569" s="5">
        <v>3.8</v>
      </c>
      <c r="S569" s="41">
        <f t="shared" si="161"/>
        <v>0</v>
      </c>
      <c r="T569" s="48"/>
      <c r="U569" s="48"/>
      <c r="V569" s="5"/>
      <c r="W569" s="5"/>
      <c r="X569" s="5"/>
      <c r="Y569" s="5"/>
      <c r="Z569" s="46">
        <v>2.1132389999999997E-2</v>
      </c>
      <c r="AA569" s="41">
        <f t="shared" si="171"/>
        <v>-0.47522063815341742</v>
      </c>
      <c r="AB569" s="46">
        <v>4.5179999999999998</v>
      </c>
      <c r="AC569" s="41">
        <f t="shared" si="162"/>
        <v>-0.7905138339921014</v>
      </c>
      <c r="AD569" s="5">
        <v>25.1</v>
      </c>
      <c r="AE569" s="41">
        <f t="shared" si="163"/>
        <v>-0.7905138339920903</v>
      </c>
      <c r="AF569" s="5"/>
      <c r="AG569" s="41"/>
      <c r="AH569" s="5"/>
      <c r="AI569" s="5"/>
      <c r="AJ569" s="46"/>
      <c r="AK569" s="46"/>
      <c r="AL569" s="43"/>
      <c r="AM569" s="43"/>
      <c r="AN569" s="43"/>
      <c r="AO569" s="43"/>
      <c r="AP569" s="46"/>
      <c r="AQ569" s="46"/>
      <c r="AR569" s="53">
        <f t="shared" si="170"/>
        <v>3.1199999999999999E-2</v>
      </c>
      <c r="AS569" s="41">
        <f t="shared" ref="AS569:AS632" si="172">100*(AR569/AR568-1)</f>
        <v>0</v>
      </c>
      <c r="AT569" s="42">
        <v>4.1252364723660104E-2</v>
      </c>
      <c r="AU569" s="41">
        <f t="shared" si="168"/>
        <v>0.90166244012399588</v>
      </c>
      <c r="AV569" s="44">
        <f t="shared" si="157"/>
        <v>1.2723950925108227</v>
      </c>
    </row>
    <row r="570" spans="1:48" x14ac:dyDescent="0.4">
      <c r="A570" s="40">
        <v>1818</v>
      </c>
      <c r="B570" s="47">
        <v>5.96E-2</v>
      </c>
      <c r="C570" s="41">
        <f t="shared" si="149"/>
        <v>7.3487031700288252</v>
      </c>
      <c r="D570" s="52"/>
      <c r="E570" s="52"/>
      <c r="F570" s="38">
        <v>0.43591325757575755</v>
      </c>
      <c r="G570" s="41">
        <f t="shared" si="158"/>
        <v>0</v>
      </c>
      <c r="H570" s="38"/>
      <c r="I570" s="38"/>
      <c r="J570" s="36"/>
      <c r="K570" s="36"/>
      <c r="L570" s="36">
        <v>4.4999999999999998E-2</v>
      </c>
      <c r="M570" s="41">
        <f t="shared" si="169"/>
        <v>0</v>
      </c>
      <c r="N570" s="37"/>
      <c r="O570" s="37"/>
      <c r="P570" s="49">
        <f t="shared" si="164"/>
        <v>4.4999999999999998E-2</v>
      </c>
      <c r="Q570" s="49">
        <f t="shared" si="166"/>
        <v>0</v>
      </c>
      <c r="R570" s="5">
        <v>3.8</v>
      </c>
      <c r="S570" s="41">
        <f t="shared" si="161"/>
        <v>0</v>
      </c>
      <c r="T570" s="48"/>
      <c r="U570" s="48"/>
      <c r="V570" s="5"/>
      <c r="W570" s="5"/>
      <c r="X570" s="5"/>
      <c r="Y570" s="5"/>
      <c r="Z570" s="46">
        <v>2.0666304999999996E-2</v>
      </c>
      <c r="AA570" s="41">
        <f t="shared" si="171"/>
        <v>-2.2055479763528951</v>
      </c>
      <c r="AB570" s="46">
        <v>4.5540000000000003</v>
      </c>
      <c r="AC570" s="41">
        <f t="shared" si="162"/>
        <v>0.79681274900400556</v>
      </c>
      <c r="AD570" s="5">
        <v>25.3</v>
      </c>
      <c r="AE570" s="41">
        <f t="shared" si="163"/>
        <v>0.79681274900398336</v>
      </c>
      <c r="AF570" s="5"/>
      <c r="AG570" s="41"/>
      <c r="AH570" s="5"/>
      <c r="AI570" s="5"/>
      <c r="AJ570" s="46"/>
      <c r="AK570" s="46"/>
      <c r="AL570" s="43"/>
      <c r="AM570" s="43"/>
      <c r="AN570" s="43"/>
      <c r="AO570" s="43"/>
      <c r="AP570" s="46"/>
      <c r="AQ570" s="46"/>
      <c r="AR570" s="53">
        <v>3.6833333333333336E-2</v>
      </c>
      <c r="AS570" s="41">
        <f t="shared" si="172"/>
        <v>18.055555555555578</v>
      </c>
      <c r="AT570" s="42">
        <v>4.0526618011124331E-2</v>
      </c>
      <c r="AU570" s="41">
        <f t="shared" si="168"/>
        <v>-1.7592851158894307</v>
      </c>
      <c r="AV570" s="44">
        <f t="shared" si="157"/>
        <v>1.2788589851298704</v>
      </c>
    </row>
    <row r="571" spans="1:48" x14ac:dyDescent="0.4">
      <c r="A571" s="40">
        <v>1819</v>
      </c>
      <c r="B571" s="47">
        <v>5.8560000000000001E-2</v>
      </c>
      <c r="C571" s="41">
        <f t="shared" si="149"/>
        <v>-1.7449664429530221</v>
      </c>
      <c r="D571" s="52"/>
      <c r="E571" s="52"/>
      <c r="F571" s="38">
        <v>0.43591325757575755</v>
      </c>
      <c r="G571" s="41">
        <f t="shared" si="158"/>
        <v>0</v>
      </c>
      <c r="H571" s="38"/>
      <c r="I571" s="38"/>
      <c r="J571" s="36"/>
      <c r="K571" s="36"/>
      <c r="L571" s="36">
        <v>4.4999999999999998E-2</v>
      </c>
      <c r="M571" s="41">
        <f t="shared" si="169"/>
        <v>0</v>
      </c>
      <c r="N571" s="37"/>
      <c r="O571" s="37"/>
      <c r="P571" s="49">
        <f t="shared" si="164"/>
        <v>4.4999999999999998E-2</v>
      </c>
      <c r="Q571" s="49">
        <f t="shared" si="166"/>
        <v>0</v>
      </c>
      <c r="R571" s="5">
        <v>3.8</v>
      </c>
      <c r="S571" s="41">
        <f t="shared" si="161"/>
        <v>0</v>
      </c>
      <c r="T571" s="48"/>
      <c r="U571" s="48"/>
      <c r="V571" s="5"/>
      <c r="W571" s="5"/>
      <c r="X571" s="5"/>
      <c r="Y571" s="5"/>
      <c r="Z571" s="46">
        <v>1.9892699999999999E-2</v>
      </c>
      <c r="AA571" s="41">
        <f t="shared" si="171"/>
        <v>-3.743315508021372</v>
      </c>
      <c r="AB571" s="46">
        <v>4.734</v>
      </c>
      <c r="AC571" s="41">
        <f t="shared" si="162"/>
        <v>3.9525691699604737</v>
      </c>
      <c r="AD571" s="5">
        <v>26.3</v>
      </c>
      <c r="AE571" s="41">
        <f t="shared" si="163"/>
        <v>3.9525691699604737</v>
      </c>
      <c r="AF571" s="5"/>
      <c r="AG571" s="41"/>
      <c r="AH571" s="5"/>
      <c r="AI571" s="5"/>
      <c r="AJ571" s="46"/>
      <c r="AK571" s="46"/>
      <c r="AL571" s="43"/>
      <c r="AM571" s="43"/>
      <c r="AN571" s="43"/>
      <c r="AO571" s="43"/>
      <c r="AP571" s="46"/>
      <c r="AQ571" s="46"/>
      <c r="AR571" s="53">
        <v>3.6833333333333336E-2</v>
      </c>
      <c r="AS571" s="41">
        <f t="shared" si="172"/>
        <v>0</v>
      </c>
      <c r="AT571" s="42">
        <v>4.0710934636530235E-2</v>
      </c>
      <c r="AU571" s="41">
        <f t="shared" si="168"/>
        <v>0.45480386583285348</v>
      </c>
      <c r="AV571" s="44">
        <f t="shared" si="157"/>
        <v>1.3043141844155843</v>
      </c>
    </row>
    <row r="572" spans="1:48" x14ac:dyDescent="0.4">
      <c r="A572" s="40">
        <v>1820</v>
      </c>
      <c r="B572" s="47">
        <v>7.6319999999999999E-2</v>
      </c>
      <c r="C572" s="41">
        <f t="shared" ref="C572:C612" si="173">100*(B572/B571-1)</f>
        <v>30.327868852459016</v>
      </c>
      <c r="D572" s="52"/>
      <c r="E572" s="52"/>
      <c r="F572" s="38">
        <v>0.43591325757575755</v>
      </c>
      <c r="G572" s="41">
        <f t="shared" si="158"/>
        <v>0</v>
      </c>
      <c r="H572" s="38"/>
      <c r="I572" s="38"/>
      <c r="J572" s="36"/>
      <c r="K572" s="36"/>
      <c r="L572" s="36">
        <v>4.4999999999999998E-2</v>
      </c>
      <c r="M572" s="41">
        <f t="shared" si="169"/>
        <v>0</v>
      </c>
      <c r="N572" s="37"/>
      <c r="O572" s="37"/>
      <c r="P572" s="49">
        <f t="shared" si="164"/>
        <v>4.4999999999999998E-2</v>
      </c>
      <c r="Q572" s="49">
        <f t="shared" si="166"/>
        <v>0</v>
      </c>
      <c r="R572" s="5">
        <v>3.8</v>
      </c>
      <c r="S572" s="41">
        <f t="shared" si="161"/>
        <v>0</v>
      </c>
      <c r="T572" s="48"/>
      <c r="U572" s="48"/>
      <c r="V572" s="5"/>
      <c r="W572" s="5"/>
      <c r="X572" s="5"/>
      <c r="Y572" s="5"/>
      <c r="Z572" s="46">
        <v>1.9489079999999999E-2</v>
      </c>
      <c r="AA572" s="41">
        <f t="shared" si="171"/>
        <v>-2.0289855072463836</v>
      </c>
      <c r="AB572" s="46">
        <v>4.734</v>
      </c>
      <c r="AC572" s="41">
        <f t="shared" si="162"/>
        <v>0</v>
      </c>
      <c r="AD572" s="5">
        <v>26.3</v>
      </c>
      <c r="AE572" s="41">
        <f t="shared" si="163"/>
        <v>0</v>
      </c>
      <c r="AF572" s="5"/>
      <c r="AG572" s="41"/>
      <c r="AH572" s="5"/>
      <c r="AI572" s="5"/>
      <c r="AJ572" s="46"/>
      <c r="AK572" s="46"/>
      <c r="AL572" s="43"/>
      <c r="AM572" s="43"/>
      <c r="AN572" s="43"/>
      <c r="AO572" s="43"/>
      <c r="AP572" s="46"/>
      <c r="AQ572" s="46"/>
      <c r="AR572" s="45">
        <v>2.46E-2</v>
      </c>
      <c r="AS572" s="41">
        <f t="shared" si="172"/>
        <v>-33.212669683257921</v>
      </c>
      <c r="AT572" s="42">
        <v>3.9973668134906597E-2</v>
      </c>
      <c r="AU572" s="41">
        <f t="shared" si="168"/>
        <v>-1.8109790605546183</v>
      </c>
      <c r="AV572" s="44">
        <f t="shared" si="157"/>
        <v>1.3050460482251081</v>
      </c>
    </row>
    <row r="573" spans="1:48" x14ac:dyDescent="0.4">
      <c r="A573" s="40">
        <v>1821</v>
      </c>
      <c r="B573" s="47">
        <v>7.8219999999999998E-2</v>
      </c>
      <c r="C573" s="41">
        <f t="shared" si="173"/>
        <v>2.4895178197064993</v>
      </c>
      <c r="D573" s="52"/>
      <c r="E573" s="52"/>
      <c r="F573" s="38">
        <v>0.43591325757575755</v>
      </c>
      <c r="G573" s="41">
        <f t="shared" si="158"/>
        <v>0</v>
      </c>
      <c r="H573" s="38"/>
      <c r="I573" s="38"/>
      <c r="J573" s="36"/>
      <c r="K573" s="36"/>
      <c r="L573" s="36">
        <v>4.4999999999999998E-2</v>
      </c>
      <c r="M573" s="41">
        <f t="shared" si="169"/>
        <v>0</v>
      </c>
      <c r="N573" s="37"/>
      <c r="O573" s="37"/>
      <c r="P573" s="49">
        <f t="shared" si="164"/>
        <v>4.4999999999999998E-2</v>
      </c>
      <c r="Q573" s="49">
        <f t="shared" si="166"/>
        <v>0</v>
      </c>
      <c r="R573" s="5">
        <v>3.8</v>
      </c>
      <c r="S573" s="41">
        <f t="shared" si="161"/>
        <v>0</v>
      </c>
      <c r="T573" s="48"/>
      <c r="U573" s="48"/>
      <c r="V573" s="5"/>
      <c r="W573" s="5"/>
      <c r="X573" s="5"/>
      <c r="Y573" s="5"/>
      <c r="Z573" s="46">
        <v>1.9892699999999999E-2</v>
      </c>
      <c r="AA573" s="41">
        <f t="shared" si="171"/>
        <v>2.0710059171597628</v>
      </c>
      <c r="AB573" s="46">
        <v>4.6259999999999994</v>
      </c>
      <c r="AC573" s="41">
        <f t="shared" si="162"/>
        <v>-2.2813688212927841</v>
      </c>
      <c r="AD573" s="5">
        <v>25.7</v>
      </c>
      <c r="AE573" s="41">
        <f t="shared" si="163"/>
        <v>-2.2813688212927841</v>
      </c>
      <c r="AF573" s="5"/>
      <c r="AG573" s="41"/>
      <c r="AH573" s="5"/>
      <c r="AI573" s="5"/>
      <c r="AJ573" s="46"/>
      <c r="AK573" s="46"/>
      <c r="AL573" s="43"/>
      <c r="AM573" s="43"/>
      <c r="AN573" s="43"/>
      <c r="AO573" s="43"/>
      <c r="AP573" s="46"/>
      <c r="AQ573" s="46"/>
      <c r="AR573" s="45">
        <v>2.46E-2</v>
      </c>
      <c r="AS573" s="41">
        <f t="shared" si="172"/>
        <v>0</v>
      </c>
      <c r="AT573" s="42">
        <v>3.9063604796964919E-2</v>
      </c>
      <c r="AU573" s="41">
        <f t="shared" si="168"/>
        <v>-2.2766570605187275</v>
      </c>
      <c r="AV573" s="44">
        <f t="shared" si="157"/>
        <v>1.2899465653679651</v>
      </c>
    </row>
    <row r="574" spans="1:48" x14ac:dyDescent="0.4">
      <c r="A574" s="40">
        <v>1822</v>
      </c>
      <c r="B574" s="47">
        <v>7.7960000000000002E-2</v>
      </c>
      <c r="C574" s="41">
        <f t="shared" si="173"/>
        <v>-0.33239580669904845</v>
      </c>
      <c r="D574" s="52"/>
      <c r="E574" s="52"/>
      <c r="F574" s="38">
        <v>0.43591325757575755</v>
      </c>
      <c r="G574" s="41">
        <f t="shared" si="158"/>
        <v>0</v>
      </c>
      <c r="H574" s="38"/>
      <c r="I574" s="38"/>
      <c r="J574" s="36"/>
      <c r="K574" s="36"/>
      <c r="L574" s="36">
        <v>4.4999999999999998E-2</v>
      </c>
      <c r="M574" s="41">
        <f t="shared" si="169"/>
        <v>0</v>
      </c>
      <c r="N574" s="37"/>
      <c r="O574" s="37"/>
      <c r="P574" s="49">
        <f t="shared" si="164"/>
        <v>4.4999999999999998E-2</v>
      </c>
      <c r="Q574" s="49">
        <f t="shared" si="166"/>
        <v>0</v>
      </c>
      <c r="R574" s="5">
        <v>3.8</v>
      </c>
      <c r="S574" s="41">
        <f t="shared" si="161"/>
        <v>0</v>
      </c>
      <c r="T574" s="48"/>
      <c r="U574" s="48"/>
      <c r="V574" s="5"/>
      <c r="W574" s="5"/>
      <c r="X574" s="5"/>
      <c r="Y574" s="5"/>
      <c r="Z574" s="46">
        <v>1.9983995000000001E-2</v>
      </c>
      <c r="AA574" s="41">
        <f t="shared" si="171"/>
        <v>0.45893719806764377</v>
      </c>
      <c r="AB574" s="46">
        <v>4.734</v>
      </c>
      <c r="AC574" s="41">
        <f t="shared" si="162"/>
        <v>2.3346303501945664</v>
      </c>
      <c r="AD574" s="5">
        <v>26.3</v>
      </c>
      <c r="AE574" s="41">
        <f t="shared" si="163"/>
        <v>2.3346303501945664</v>
      </c>
      <c r="AF574" s="5"/>
      <c r="AG574" s="41"/>
      <c r="AH574" s="5"/>
      <c r="AI574" s="5"/>
      <c r="AJ574" s="46"/>
      <c r="AK574" s="46"/>
      <c r="AL574" s="43"/>
      <c r="AM574" s="43"/>
      <c r="AN574" s="43"/>
      <c r="AO574" s="43"/>
      <c r="AP574" s="46"/>
      <c r="AQ574" s="46"/>
      <c r="AR574" s="45">
        <v>1.9300000000000001E-2</v>
      </c>
      <c r="AS574" s="41">
        <f t="shared" si="172"/>
        <v>-21.544715447154474</v>
      </c>
      <c r="AT574" s="42">
        <v>3.9432238047776735E-2</v>
      </c>
      <c r="AU574" s="41">
        <f t="shared" si="168"/>
        <v>0.94367443232084014</v>
      </c>
      <c r="AV574" s="44">
        <f t="shared" si="157"/>
        <v>1.3045938932251082</v>
      </c>
    </row>
    <row r="575" spans="1:48" x14ac:dyDescent="0.4">
      <c r="A575" s="40">
        <v>1823</v>
      </c>
      <c r="B575" s="47">
        <v>7.7960000000000002E-2</v>
      </c>
      <c r="C575" s="41">
        <f t="shared" si="173"/>
        <v>0</v>
      </c>
      <c r="D575" s="51"/>
      <c r="E575" s="51"/>
      <c r="F575" s="50">
        <v>0.43591325757575755</v>
      </c>
      <c r="G575" s="41">
        <f t="shared" si="158"/>
        <v>0</v>
      </c>
      <c r="H575" s="38"/>
      <c r="I575" s="38"/>
      <c r="J575" s="36"/>
      <c r="K575" s="36"/>
      <c r="L575" s="36">
        <v>4.4999999999999998E-2</v>
      </c>
      <c r="M575" s="41">
        <f t="shared" si="169"/>
        <v>0</v>
      </c>
      <c r="N575" s="37"/>
      <c r="O575" s="37"/>
      <c r="P575" s="49">
        <f t="shared" si="164"/>
        <v>4.4999999999999998E-2</v>
      </c>
      <c r="Q575" s="49">
        <f t="shared" si="166"/>
        <v>0</v>
      </c>
      <c r="R575" s="5">
        <v>3.8</v>
      </c>
      <c r="S575" s="41">
        <f t="shared" si="161"/>
        <v>0</v>
      </c>
      <c r="T575" s="48"/>
      <c r="U575" s="48"/>
      <c r="V575" s="5"/>
      <c r="W575" s="5"/>
      <c r="X575" s="5"/>
      <c r="Y575" s="5"/>
      <c r="Z575" s="46">
        <v>2.0248269999999999E-2</v>
      </c>
      <c r="AA575" s="41">
        <f t="shared" si="171"/>
        <v>1.3224332772300951</v>
      </c>
      <c r="AB575" s="46">
        <v>4.7159999999999993</v>
      </c>
      <c r="AC575" s="41">
        <f t="shared" si="162"/>
        <v>-0.38022813688214363</v>
      </c>
      <c r="AD575" s="5">
        <v>26.2</v>
      </c>
      <c r="AE575" s="41">
        <f t="shared" si="163"/>
        <v>-0.38022813688213253</v>
      </c>
      <c r="AF575" s="5"/>
      <c r="AG575" s="41"/>
      <c r="AH575" s="5"/>
      <c r="AI575" s="5"/>
      <c r="AJ575" s="46"/>
      <c r="AK575" s="46"/>
      <c r="AL575" s="43"/>
      <c r="AM575" s="43"/>
      <c r="AN575" s="43"/>
      <c r="AO575" s="43"/>
      <c r="AP575" s="46"/>
      <c r="AQ575" s="46"/>
      <c r="AR575" s="45">
        <v>1.9300000000000001E-2</v>
      </c>
      <c r="AS575" s="41">
        <f t="shared" si="172"/>
        <v>0</v>
      </c>
      <c r="AT575" s="42">
        <v>3.9432238047776735E-2</v>
      </c>
      <c r="AU575" s="41">
        <f t="shared" si="168"/>
        <v>0</v>
      </c>
      <c r="AV575" s="44">
        <f t="shared" si="157"/>
        <v>1.302060218225108</v>
      </c>
    </row>
    <row r="576" spans="1:48" x14ac:dyDescent="0.4">
      <c r="A576" s="40">
        <v>1824</v>
      </c>
      <c r="B576" s="47">
        <v>7.7960000000000002E-2</v>
      </c>
      <c r="C576" s="41">
        <f t="shared" si="173"/>
        <v>0</v>
      </c>
      <c r="D576" s="36"/>
      <c r="E576" s="36"/>
      <c r="F576" s="38">
        <v>0.43591325757575755</v>
      </c>
      <c r="G576" s="41">
        <f t="shared" si="158"/>
        <v>0</v>
      </c>
      <c r="H576" s="38"/>
      <c r="I576" s="38"/>
      <c r="J576" s="36"/>
      <c r="K576" s="36"/>
      <c r="L576" s="36">
        <v>4.4999999999999998E-2</v>
      </c>
      <c r="M576" s="41">
        <f t="shared" si="169"/>
        <v>0</v>
      </c>
      <c r="N576" s="37"/>
      <c r="O576" s="37"/>
      <c r="P576" s="49">
        <f t="shared" si="164"/>
        <v>4.4999999999999998E-2</v>
      </c>
      <c r="Q576" s="49">
        <f t="shared" si="166"/>
        <v>0</v>
      </c>
      <c r="R576" s="5">
        <v>3.8</v>
      </c>
      <c r="S576" s="41">
        <f t="shared" si="161"/>
        <v>0</v>
      </c>
      <c r="T576" s="48"/>
      <c r="U576" s="48"/>
      <c r="V576" s="5"/>
      <c r="W576" s="5"/>
      <c r="X576" s="5"/>
      <c r="Y576" s="5"/>
      <c r="Z576" s="46">
        <v>1.9412199999999998E-2</v>
      </c>
      <c r="AA576" s="41">
        <f t="shared" si="171"/>
        <v>-4.1290934978642664</v>
      </c>
      <c r="AB576" s="46">
        <v>4.7699999999999996</v>
      </c>
      <c r="AC576" s="41">
        <f t="shared" si="162"/>
        <v>1.1450381679389388</v>
      </c>
      <c r="AD576" s="5">
        <v>26.5</v>
      </c>
      <c r="AE576" s="41">
        <f t="shared" si="163"/>
        <v>1.1450381679389388</v>
      </c>
      <c r="AF576" s="5"/>
      <c r="AG576" s="41"/>
      <c r="AH576" s="5"/>
      <c r="AI576" s="5"/>
      <c r="AJ576" s="46"/>
      <c r="AK576" s="46"/>
      <c r="AL576" s="43"/>
      <c r="AM576" s="43"/>
      <c r="AN576" s="43"/>
      <c r="AO576" s="43"/>
      <c r="AP576" s="46"/>
      <c r="AQ576" s="46"/>
      <c r="AR576" s="45">
        <v>1.9300000000000001E-2</v>
      </c>
      <c r="AS576" s="41">
        <f t="shared" si="172"/>
        <v>0</v>
      </c>
      <c r="AT576" s="42">
        <v>3.9432238047776735E-2</v>
      </c>
      <c r="AU576" s="41">
        <f t="shared" si="168"/>
        <v>0</v>
      </c>
      <c r="AV576" s="44">
        <f t="shared" si="157"/>
        <v>1.3096550653679651</v>
      </c>
    </row>
    <row r="577" spans="1:48" x14ac:dyDescent="0.4">
      <c r="A577" s="40">
        <v>1825</v>
      </c>
      <c r="B577" s="47">
        <v>7.7960000000000002E-2</v>
      </c>
      <c r="C577" s="41">
        <f t="shared" si="173"/>
        <v>0</v>
      </c>
      <c r="D577" s="36"/>
      <c r="E577" s="36"/>
      <c r="F577" s="38">
        <v>0.43591325757575755</v>
      </c>
      <c r="G577" s="41">
        <f t="shared" si="158"/>
        <v>0</v>
      </c>
      <c r="H577" s="38"/>
      <c r="I577" s="38"/>
      <c r="J577" s="36"/>
      <c r="K577" s="36"/>
      <c r="L577" s="36">
        <v>4.4999999999999998E-2</v>
      </c>
      <c r="M577" s="41">
        <f t="shared" si="169"/>
        <v>0</v>
      </c>
      <c r="N577" s="37"/>
      <c r="O577" s="37"/>
      <c r="P577" s="49">
        <f t="shared" si="164"/>
        <v>4.4999999999999998E-2</v>
      </c>
      <c r="Q577" s="49">
        <f t="shared" si="166"/>
        <v>0</v>
      </c>
      <c r="R577" s="5">
        <v>3.8</v>
      </c>
      <c r="S577" s="41">
        <f t="shared" si="161"/>
        <v>0</v>
      </c>
      <c r="T577" s="48"/>
      <c r="U577" s="48"/>
      <c r="V577" s="5"/>
      <c r="W577" s="5"/>
      <c r="X577" s="5"/>
      <c r="Y577" s="5"/>
      <c r="Z577" s="46">
        <v>1.9623620000000001E-2</v>
      </c>
      <c r="AA577" s="41">
        <f t="shared" si="171"/>
        <v>1.0891089108911123</v>
      </c>
      <c r="AB577" s="46">
        <v>4.7519999999999998</v>
      </c>
      <c r="AC577" s="41">
        <f t="shared" si="162"/>
        <v>-0.37735849056603765</v>
      </c>
      <c r="AD577" s="5">
        <v>26.4</v>
      </c>
      <c r="AE577" s="41">
        <f t="shared" si="163"/>
        <v>-0.37735849056603765</v>
      </c>
      <c r="AF577" s="5"/>
      <c r="AG577" s="41"/>
      <c r="AH577" s="5"/>
      <c r="AI577" s="5"/>
      <c r="AJ577" s="46"/>
      <c r="AK577" s="46"/>
      <c r="AL577" s="43"/>
      <c r="AM577" s="43"/>
      <c r="AN577" s="43"/>
      <c r="AO577" s="43"/>
      <c r="AP577" s="46"/>
      <c r="AQ577" s="46"/>
      <c r="AR577" s="45">
        <v>1.9300000000000001E-2</v>
      </c>
      <c r="AS577" s="41">
        <f t="shared" si="172"/>
        <v>0</v>
      </c>
      <c r="AT577" s="42">
        <v>3.9800871298588565E-2</v>
      </c>
      <c r="AU577" s="41">
        <f t="shared" si="168"/>
        <v>0.93485246859483784</v>
      </c>
      <c r="AV577" s="44">
        <f t="shared" si="157"/>
        <v>1.3071138396536794</v>
      </c>
    </row>
    <row r="578" spans="1:48" x14ac:dyDescent="0.4">
      <c r="A578" s="40">
        <v>1826</v>
      </c>
      <c r="B578" s="47">
        <v>7.7960000000000002E-2</v>
      </c>
      <c r="C578" s="41">
        <f t="shared" si="173"/>
        <v>0</v>
      </c>
      <c r="D578" s="36"/>
      <c r="E578" s="36"/>
      <c r="F578" s="38">
        <v>0.43591325757575755</v>
      </c>
      <c r="G578" s="41">
        <f t="shared" si="158"/>
        <v>0</v>
      </c>
      <c r="H578" s="38"/>
      <c r="I578" s="38"/>
      <c r="J578" s="36"/>
      <c r="K578" s="36"/>
      <c r="L578" s="36">
        <v>4.4999999999999998E-2</v>
      </c>
      <c r="M578" s="41">
        <f t="shared" si="169"/>
        <v>0</v>
      </c>
      <c r="N578" s="37"/>
      <c r="O578" s="37"/>
      <c r="P578" s="49">
        <f t="shared" si="164"/>
        <v>4.4999999999999998E-2</v>
      </c>
      <c r="Q578" s="49">
        <f t="shared" si="166"/>
        <v>0</v>
      </c>
      <c r="R578" s="5">
        <v>3.8</v>
      </c>
      <c r="S578" s="41">
        <f t="shared" si="161"/>
        <v>0</v>
      </c>
      <c r="T578" s="48"/>
      <c r="U578" s="48"/>
      <c r="V578" s="5"/>
      <c r="W578" s="5"/>
      <c r="X578" s="5"/>
      <c r="Y578" s="5"/>
      <c r="Z578" s="46">
        <v>1.9306489999999999E-2</v>
      </c>
      <c r="AA578" s="41">
        <f t="shared" si="171"/>
        <v>-1.6160626836434933</v>
      </c>
      <c r="AB578" s="46">
        <v>4.806</v>
      </c>
      <c r="AC578" s="41">
        <f t="shared" ref="AC578:AC592" si="174">100*(AB578/AB577-1)</f>
        <v>1.1363636363636465</v>
      </c>
      <c r="AD578" s="5">
        <v>26.7</v>
      </c>
      <c r="AE578" s="41">
        <f t="shared" ref="AE578:AE609" si="175">100*(AD578/AD577-1)</f>
        <v>1.1363636363636465</v>
      </c>
      <c r="AF578" s="5"/>
      <c r="AG578" s="41"/>
      <c r="AH578" s="5"/>
      <c r="AI578" s="5"/>
      <c r="AJ578" s="46"/>
      <c r="AK578" s="46"/>
      <c r="AL578" s="43"/>
      <c r="AM578" s="43"/>
      <c r="AN578" s="43"/>
      <c r="AO578" s="43"/>
      <c r="AP578" s="46"/>
      <c r="AQ578" s="46"/>
      <c r="AR578" s="45">
        <v>1.9300000000000001E-2</v>
      </c>
      <c r="AS578" s="41">
        <f t="shared" si="172"/>
        <v>0</v>
      </c>
      <c r="AT578" s="42">
        <v>3.9432238047776735E-2</v>
      </c>
      <c r="AU578" s="41">
        <f t="shared" si="168"/>
        <v>-0.926193921852414</v>
      </c>
      <c r="AV578" s="44">
        <f t="shared" si="157"/>
        <v>1.314782821082251</v>
      </c>
    </row>
    <row r="579" spans="1:48" x14ac:dyDescent="0.4">
      <c r="A579" s="40">
        <v>1827</v>
      </c>
      <c r="B579" s="47">
        <v>7.7960000000000002E-2</v>
      </c>
      <c r="C579" s="41">
        <f t="shared" si="173"/>
        <v>0</v>
      </c>
      <c r="D579" s="36"/>
      <c r="E579" s="36"/>
      <c r="F579" s="38">
        <v>0.43591325757575755</v>
      </c>
      <c r="G579" s="41">
        <f t="shared" si="158"/>
        <v>0</v>
      </c>
      <c r="H579" s="38"/>
      <c r="I579" s="38"/>
      <c r="J579" s="36"/>
      <c r="K579" s="36"/>
      <c r="L579" s="36">
        <v>4.4999999999999998E-2</v>
      </c>
      <c r="M579" s="41">
        <f t="shared" si="169"/>
        <v>0</v>
      </c>
      <c r="N579" s="37"/>
      <c r="O579" s="37"/>
      <c r="P579" s="49">
        <f t="shared" si="164"/>
        <v>4.4999999999999998E-2</v>
      </c>
      <c r="Q579" s="49">
        <f t="shared" si="166"/>
        <v>0</v>
      </c>
      <c r="R579" s="5">
        <v>3.8</v>
      </c>
      <c r="S579" s="41">
        <f t="shared" si="161"/>
        <v>0</v>
      </c>
      <c r="T579" s="48"/>
      <c r="U579" s="48"/>
      <c r="V579" s="5"/>
      <c r="W579" s="5"/>
      <c r="X579" s="5"/>
      <c r="Y579" s="5"/>
      <c r="Z579" s="46">
        <v>1.8854820000000001E-2</v>
      </c>
      <c r="AA579" s="41">
        <f t="shared" si="171"/>
        <v>-2.3394723743155654</v>
      </c>
      <c r="AB579" s="46">
        <v>4.8240000000000007</v>
      </c>
      <c r="AC579" s="41">
        <f t="shared" si="174"/>
        <v>0.37453183520601563</v>
      </c>
      <c r="AD579" s="5">
        <v>26.8</v>
      </c>
      <c r="AE579" s="41">
        <f t="shared" si="175"/>
        <v>0.37453183520599342</v>
      </c>
      <c r="AF579" s="5"/>
      <c r="AG579" s="41"/>
      <c r="AH579" s="5"/>
      <c r="AI579" s="5"/>
      <c r="AJ579" s="46"/>
      <c r="AK579" s="46"/>
      <c r="AL579" s="43"/>
      <c r="AM579" s="43"/>
      <c r="AN579" s="43"/>
      <c r="AO579" s="43"/>
      <c r="AP579" s="46"/>
      <c r="AQ579" s="46"/>
      <c r="AR579" s="45">
        <v>1.9300000000000001E-2</v>
      </c>
      <c r="AS579" s="41">
        <f t="shared" si="172"/>
        <v>0</v>
      </c>
      <c r="AT579" s="42">
        <v>3.9616554673182647E-2</v>
      </c>
      <c r="AU579" s="41">
        <f t="shared" si="168"/>
        <v>0.46742623429740782</v>
      </c>
      <c r="AV579" s="44">
        <f t="shared" si="157"/>
        <v>1.3172897253679654</v>
      </c>
    </row>
    <row r="580" spans="1:48" x14ac:dyDescent="0.4">
      <c r="A580" s="40">
        <v>1828</v>
      </c>
      <c r="B580" s="47">
        <v>7.7960000000000002E-2</v>
      </c>
      <c r="C580" s="41">
        <f t="shared" si="173"/>
        <v>0</v>
      </c>
      <c r="D580" s="36"/>
      <c r="E580" s="36"/>
      <c r="F580" s="38">
        <v>0.43591325757575755</v>
      </c>
      <c r="G580" s="41">
        <f t="shared" si="158"/>
        <v>0</v>
      </c>
      <c r="H580" s="38"/>
      <c r="I580" s="38"/>
      <c r="J580" s="36"/>
      <c r="K580" s="36"/>
      <c r="L580" s="36">
        <v>4.4999999999999998E-2</v>
      </c>
      <c r="M580" s="41">
        <f t="shared" si="169"/>
        <v>0</v>
      </c>
      <c r="N580" s="37"/>
      <c r="O580" s="37"/>
      <c r="P580" s="49">
        <f t="shared" si="164"/>
        <v>4.4999999999999998E-2</v>
      </c>
      <c r="Q580" s="49">
        <f t="shared" si="166"/>
        <v>0</v>
      </c>
      <c r="R580" s="5">
        <v>3.8</v>
      </c>
      <c r="S580" s="41">
        <f t="shared" si="161"/>
        <v>0</v>
      </c>
      <c r="T580" s="48"/>
      <c r="U580" s="48"/>
      <c r="V580" s="5"/>
      <c r="W580" s="5"/>
      <c r="X580" s="5"/>
      <c r="Y580" s="5"/>
      <c r="Z580" s="46">
        <v>1.7677595000000001E-2</v>
      </c>
      <c r="AA580" s="41">
        <f t="shared" si="171"/>
        <v>-6.2436289500509723</v>
      </c>
      <c r="AB580" s="46">
        <v>4.8240000000000007</v>
      </c>
      <c r="AC580" s="41">
        <f t="shared" si="174"/>
        <v>0</v>
      </c>
      <c r="AD580" s="5">
        <v>26.8</v>
      </c>
      <c r="AE580" s="41">
        <f t="shared" si="175"/>
        <v>0</v>
      </c>
      <c r="AF580" s="5"/>
      <c r="AG580" s="41"/>
      <c r="AH580" s="5"/>
      <c r="AI580" s="5"/>
      <c r="AJ580" s="46"/>
      <c r="AK580" s="46"/>
      <c r="AL580" s="43"/>
      <c r="AM580" s="43"/>
      <c r="AN580" s="43"/>
      <c r="AO580" s="43"/>
      <c r="AP580" s="46"/>
      <c r="AQ580" s="46"/>
      <c r="AR580" s="45">
        <f>0.0123</f>
        <v>1.23E-2</v>
      </c>
      <c r="AS580" s="41">
        <f t="shared" si="172"/>
        <v>-36.26943005181348</v>
      </c>
      <c r="AT580" s="42">
        <v>3.9432238047776735E-2</v>
      </c>
      <c r="AU580" s="41">
        <f t="shared" si="168"/>
        <v>-0.46525152660658042</v>
      </c>
      <c r="AV580" s="44">
        <f t="shared" si="157"/>
        <v>1.3161215503679655</v>
      </c>
    </row>
    <row r="581" spans="1:48" x14ac:dyDescent="0.4">
      <c r="A581" s="40">
        <v>1829</v>
      </c>
      <c r="B581" s="47">
        <v>7.7960000000000002E-2</v>
      </c>
      <c r="C581" s="41">
        <f t="shared" si="173"/>
        <v>0</v>
      </c>
      <c r="D581" s="36"/>
      <c r="E581" s="36"/>
      <c r="F581" s="38">
        <v>0.43591325757575755</v>
      </c>
      <c r="G581" s="41">
        <f t="shared" si="158"/>
        <v>0</v>
      </c>
      <c r="H581" s="38"/>
      <c r="I581" s="38"/>
      <c r="J581" s="36"/>
      <c r="K581" s="36"/>
      <c r="L581" s="36">
        <v>4.4999999999999998E-2</v>
      </c>
      <c r="M581" s="41">
        <f t="shared" si="169"/>
        <v>0</v>
      </c>
      <c r="N581" s="37"/>
      <c r="O581" s="37"/>
      <c r="P581" s="49">
        <f t="shared" si="164"/>
        <v>4.4999999999999998E-2</v>
      </c>
      <c r="Q581" s="49">
        <f t="shared" si="166"/>
        <v>0</v>
      </c>
      <c r="R581" s="5">
        <v>3.8</v>
      </c>
      <c r="S581" s="41">
        <f t="shared" si="161"/>
        <v>0</v>
      </c>
      <c r="T581" s="48"/>
      <c r="U581" s="48"/>
      <c r="V581" s="5"/>
      <c r="W581" s="5"/>
      <c r="X581" s="5"/>
      <c r="Y581" s="5"/>
      <c r="Z581" s="46">
        <v>1.7480590000000001E-2</v>
      </c>
      <c r="AA581" s="41">
        <f t="shared" si="171"/>
        <v>-1.1144332699102977</v>
      </c>
      <c r="AB581" s="46">
        <v>4.9140000000000006</v>
      </c>
      <c r="AC581" s="41">
        <f t="shared" si="174"/>
        <v>1.8656716417910335</v>
      </c>
      <c r="AD581" s="5">
        <v>27.3</v>
      </c>
      <c r="AE581" s="41">
        <f t="shared" si="175"/>
        <v>1.8656716417910557</v>
      </c>
      <c r="AF581" s="5"/>
      <c r="AG581" s="41"/>
      <c r="AH581" s="5"/>
      <c r="AI581" s="5"/>
      <c r="AJ581" s="46"/>
      <c r="AK581" s="46"/>
      <c r="AL581" s="43"/>
      <c r="AM581" s="43"/>
      <c r="AN581" s="43"/>
      <c r="AO581" s="43"/>
      <c r="AP581" s="46"/>
      <c r="AQ581" s="46"/>
      <c r="AR581" s="45">
        <v>6.0000000000000001E-3</v>
      </c>
      <c r="AS581" s="41">
        <f t="shared" si="172"/>
        <v>-51.219512195121951</v>
      </c>
      <c r="AT581" s="42">
        <v>3.9432238047776735E-2</v>
      </c>
      <c r="AU581" s="41">
        <f t="shared" si="168"/>
        <v>0</v>
      </c>
      <c r="AV581" s="44">
        <f t="shared" si="157"/>
        <v>1.3280505496536799</v>
      </c>
    </row>
    <row r="582" spans="1:48" x14ac:dyDescent="0.4">
      <c r="A582" s="40">
        <v>1830</v>
      </c>
      <c r="B582" s="47">
        <v>7.7960000000000002E-2</v>
      </c>
      <c r="C582" s="41">
        <f t="shared" si="173"/>
        <v>0</v>
      </c>
      <c r="D582" s="36"/>
      <c r="E582" s="36"/>
      <c r="F582" s="38">
        <v>0.43591325757575755</v>
      </c>
      <c r="G582" s="41">
        <f t="shared" si="158"/>
        <v>0</v>
      </c>
      <c r="H582" s="38"/>
      <c r="I582" s="38"/>
      <c r="J582" s="36"/>
      <c r="K582" s="36"/>
      <c r="L582" s="36">
        <v>4.4999999999999998E-2</v>
      </c>
      <c r="M582" s="41">
        <f t="shared" si="169"/>
        <v>0</v>
      </c>
      <c r="N582" s="37"/>
      <c r="O582" s="37"/>
      <c r="P582" s="49">
        <f t="shared" si="164"/>
        <v>4.4999999999999998E-2</v>
      </c>
      <c r="Q582" s="49">
        <f t="shared" si="166"/>
        <v>0</v>
      </c>
      <c r="R582" s="5">
        <v>3.8</v>
      </c>
      <c r="S582" s="41">
        <f t="shared" si="161"/>
        <v>0</v>
      </c>
      <c r="T582" s="48"/>
      <c r="U582" s="48"/>
      <c r="V582" s="5"/>
      <c r="W582" s="5"/>
      <c r="X582" s="5"/>
      <c r="Y582" s="5"/>
      <c r="Z582" s="46">
        <v>1.7105800000000001E-2</v>
      </c>
      <c r="AA582" s="41">
        <f t="shared" si="171"/>
        <v>-2.1440351841671257</v>
      </c>
      <c r="AB582" s="46">
        <v>4.734</v>
      </c>
      <c r="AC582" s="41">
        <f t="shared" si="174"/>
        <v>-3.6630036630036722</v>
      </c>
      <c r="AD582" s="5">
        <v>26.3</v>
      </c>
      <c r="AE582" s="41">
        <f t="shared" si="175"/>
        <v>-3.6630036630036611</v>
      </c>
      <c r="AF582" s="5"/>
      <c r="AG582" s="41"/>
      <c r="AH582" s="5"/>
      <c r="AI582" s="5"/>
      <c r="AJ582" s="46"/>
      <c r="AK582" s="46"/>
      <c r="AL582" s="43"/>
      <c r="AM582" s="43"/>
      <c r="AN582" s="43"/>
      <c r="AO582" s="43"/>
      <c r="AP582" s="46"/>
      <c r="AQ582" s="46"/>
      <c r="AR582" s="45">
        <v>6.0000000000000001E-3</v>
      </c>
      <c r="AS582" s="41">
        <f t="shared" si="172"/>
        <v>0</v>
      </c>
      <c r="AT582" s="42">
        <v>3.9247921422370831E-2</v>
      </c>
      <c r="AU582" s="41">
        <f t="shared" si="168"/>
        <v>-0.46742623429738561</v>
      </c>
      <c r="AV582" s="44">
        <f t="shared" si="157"/>
        <v>1.3022827225108224</v>
      </c>
    </row>
    <row r="583" spans="1:48" x14ac:dyDescent="0.4">
      <c r="A583" s="40">
        <v>1831</v>
      </c>
      <c r="B583" s="47">
        <v>7.7960000000000002E-2</v>
      </c>
      <c r="C583" s="41">
        <f t="shared" si="173"/>
        <v>0</v>
      </c>
      <c r="D583" s="36"/>
      <c r="E583" s="36"/>
      <c r="F583" s="38">
        <v>0.43591325757575755</v>
      </c>
      <c r="G583" s="41">
        <f t="shared" si="158"/>
        <v>0</v>
      </c>
      <c r="H583" s="38"/>
      <c r="I583" s="38"/>
      <c r="J583" s="36"/>
      <c r="K583" s="36"/>
      <c r="L583" s="36"/>
      <c r="M583" s="36"/>
      <c r="N583" s="37"/>
      <c r="O583" s="37"/>
      <c r="P583" s="37"/>
      <c r="Q583" s="37"/>
      <c r="R583" s="5">
        <v>3.8</v>
      </c>
      <c r="S583" s="41">
        <f t="shared" si="161"/>
        <v>0</v>
      </c>
      <c r="T583" s="48"/>
      <c r="U583" s="48"/>
      <c r="V583" s="5"/>
      <c r="W583" s="5"/>
      <c r="X583" s="5"/>
      <c r="Y583" s="5"/>
      <c r="Z583" s="46">
        <v>1.7720840000000002E-2</v>
      </c>
      <c r="AA583" s="41">
        <f t="shared" si="171"/>
        <v>3.5955056179775235</v>
      </c>
      <c r="AB583" s="46">
        <v>4.8419999999999996</v>
      </c>
      <c r="AC583" s="41">
        <f t="shared" si="174"/>
        <v>2.281368821292773</v>
      </c>
      <c r="AD583" s="5">
        <v>26.9</v>
      </c>
      <c r="AE583" s="41">
        <f t="shared" si="175"/>
        <v>2.281368821292773</v>
      </c>
      <c r="AF583" s="5"/>
      <c r="AG583" s="41"/>
      <c r="AH583" s="5"/>
      <c r="AI583" s="5"/>
      <c r="AJ583" s="46"/>
      <c r="AK583" s="46"/>
      <c r="AL583" s="43"/>
      <c r="AM583" s="43"/>
      <c r="AN583" s="43"/>
      <c r="AO583" s="43"/>
      <c r="AP583" s="46"/>
      <c r="AQ583" s="46"/>
      <c r="AR583" s="45">
        <v>4.4166666666666668E-3</v>
      </c>
      <c r="AS583" s="41">
        <f t="shared" si="172"/>
        <v>-26.388888888888886</v>
      </c>
      <c r="AT583" s="42">
        <v>3.9616554673182647E-2</v>
      </c>
      <c r="AU583" s="41">
        <f t="shared" si="168"/>
        <v>0.93924273554446547</v>
      </c>
      <c r="AV583" s="44">
        <f t="shared" si="157"/>
        <v>1.5296684607070705</v>
      </c>
    </row>
    <row r="584" spans="1:48" x14ac:dyDescent="0.4">
      <c r="A584" s="40">
        <v>1832</v>
      </c>
      <c r="B584" s="47">
        <v>7.7960000000000002E-2</v>
      </c>
      <c r="C584" s="41">
        <f t="shared" si="173"/>
        <v>0</v>
      </c>
      <c r="D584" s="36"/>
      <c r="E584" s="36"/>
      <c r="F584" s="38">
        <v>0.43591325757575755</v>
      </c>
      <c r="G584" s="41">
        <f t="shared" si="158"/>
        <v>0</v>
      </c>
      <c r="H584" s="38"/>
      <c r="I584" s="38"/>
      <c r="J584" s="36"/>
      <c r="K584" s="36"/>
      <c r="L584" s="36"/>
      <c r="M584" s="36"/>
      <c r="N584" s="37"/>
      <c r="O584" s="37"/>
      <c r="P584" s="37"/>
      <c r="Q584" s="37"/>
      <c r="R584" s="5">
        <v>3.8</v>
      </c>
      <c r="S584" s="41">
        <f t="shared" si="161"/>
        <v>0</v>
      </c>
      <c r="T584" s="48"/>
      <c r="U584" s="48"/>
      <c r="V584" s="5"/>
      <c r="W584" s="5"/>
      <c r="X584" s="5"/>
      <c r="Y584" s="5"/>
      <c r="Z584" s="46">
        <v>1.8292634999999998E-2</v>
      </c>
      <c r="AA584" s="41">
        <f t="shared" si="171"/>
        <v>3.2266811279826335</v>
      </c>
      <c r="AB584" s="46">
        <v>4.8959999999999999</v>
      </c>
      <c r="AC584" s="41">
        <f t="shared" si="174"/>
        <v>1.115241635687747</v>
      </c>
      <c r="AD584" s="5">
        <v>27.2</v>
      </c>
      <c r="AE584" s="41">
        <f t="shared" si="175"/>
        <v>1.1152416356877248</v>
      </c>
      <c r="AF584" s="5"/>
      <c r="AG584" s="41"/>
      <c r="AH584" s="5"/>
      <c r="AI584" s="5"/>
      <c r="AJ584" s="46"/>
      <c r="AK584" s="46"/>
      <c r="AL584" s="43"/>
      <c r="AM584" s="43"/>
      <c r="AN584" s="43"/>
      <c r="AO584" s="43"/>
      <c r="AP584" s="46"/>
      <c r="AQ584" s="46"/>
      <c r="AR584" s="45">
        <v>7.8333333333333328E-3</v>
      </c>
      <c r="AS584" s="41">
        <f t="shared" si="172"/>
        <v>77.358490566037716</v>
      </c>
      <c r="AT584" s="42">
        <v>3.9616554673182647E-2</v>
      </c>
      <c r="AU584" s="41">
        <f t="shared" si="168"/>
        <v>0</v>
      </c>
      <c r="AV584" s="44">
        <f t="shared" si="157"/>
        <v>1.5393332043181818</v>
      </c>
    </row>
    <row r="585" spans="1:48" x14ac:dyDescent="0.4">
      <c r="A585" s="40">
        <v>1833</v>
      </c>
      <c r="B585" s="47">
        <v>7.7960000000000002E-2</v>
      </c>
      <c r="C585" s="41">
        <f t="shared" si="173"/>
        <v>0</v>
      </c>
      <c r="D585" s="36"/>
      <c r="E585" s="36"/>
      <c r="F585" s="38">
        <v>0.43591325757575755</v>
      </c>
      <c r="G585" s="41">
        <f t="shared" si="158"/>
        <v>0</v>
      </c>
      <c r="H585" s="38"/>
      <c r="I585" s="38"/>
      <c r="J585" s="36"/>
      <c r="K585" s="36"/>
      <c r="L585" s="36"/>
      <c r="M585" s="36"/>
      <c r="N585" s="37"/>
      <c r="O585" s="37"/>
      <c r="P585" s="37"/>
      <c r="Q585" s="37"/>
      <c r="R585" s="5">
        <v>3.8</v>
      </c>
      <c r="S585" s="41">
        <f t="shared" si="161"/>
        <v>0</v>
      </c>
      <c r="T585" s="48"/>
      <c r="U585" s="48"/>
      <c r="V585" s="5"/>
      <c r="W585" s="5"/>
      <c r="X585" s="5"/>
      <c r="Y585" s="5"/>
      <c r="Z585" s="46">
        <v>1.8446395000000001E-2</v>
      </c>
      <c r="AA585" s="41">
        <f t="shared" si="171"/>
        <v>0.84055686892567927</v>
      </c>
      <c r="AB585" s="46">
        <v>4.9140000000000006</v>
      </c>
      <c r="AC585" s="41">
        <f t="shared" si="174"/>
        <v>0.36764705882355031</v>
      </c>
      <c r="AD585" s="5">
        <v>27.3</v>
      </c>
      <c r="AE585" s="41">
        <f t="shared" si="175"/>
        <v>0.36764705882352811</v>
      </c>
      <c r="AF585" s="5"/>
      <c r="AG585" s="41"/>
      <c r="AH585" s="5"/>
      <c r="AI585" s="5"/>
      <c r="AJ585" s="46"/>
      <c r="AK585" s="46"/>
      <c r="AL585" s="43"/>
      <c r="AM585" s="43"/>
      <c r="AN585" s="43"/>
      <c r="AO585" s="43"/>
      <c r="AP585" s="46"/>
      <c r="AQ585" s="46"/>
      <c r="AR585" s="45">
        <v>7.8333333333333328E-3</v>
      </c>
      <c r="AS585" s="41">
        <f t="shared" si="172"/>
        <v>0</v>
      </c>
      <c r="AT585" s="42">
        <v>3.9063604796964919E-2</v>
      </c>
      <c r="AU585" s="41">
        <f t="shared" ref="AU585:AU616" si="176">100*(AT585/AT584-1)</f>
        <v>-1.395754579819708</v>
      </c>
      <c r="AV585" s="44">
        <f t="shared" si="157"/>
        <v>1.5423588309848484</v>
      </c>
    </row>
    <row r="586" spans="1:48" x14ac:dyDescent="0.4">
      <c r="A586" s="40">
        <v>1834</v>
      </c>
      <c r="B586" s="47">
        <v>7.7960000000000002E-2</v>
      </c>
      <c r="C586" s="41">
        <f t="shared" si="173"/>
        <v>0</v>
      </c>
      <c r="D586" s="36"/>
      <c r="E586" s="36"/>
      <c r="F586" s="38">
        <v>0.43591325757575755</v>
      </c>
      <c r="G586" s="41">
        <f t="shared" si="158"/>
        <v>0</v>
      </c>
      <c r="H586" s="38"/>
      <c r="I586" s="38"/>
      <c r="J586" s="36"/>
      <c r="K586" s="36"/>
      <c r="L586" s="36"/>
      <c r="M586" s="36"/>
      <c r="N586" s="37"/>
      <c r="O586" s="37"/>
      <c r="P586" s="37"/>
      <c r="Q586" s="37"/>
      <c r="R586" s="5">
        <v>3.8</v>
      </c>
      <c r="S586" s="41">
        <f t="shared" si="161"/>
        <v>0</v>
      </c>
      <c r="T586" s="48"/>
      <c r="U586" s="48"/>
      <c r="V586" s="5"/>
      <c r="W586" s="5"/>
      <c r="X586" s="5"/>
      <c r="Y586" s="5"/>
      <c r="Z586" s="46">
        <v>2.0887334999999996E-2</v>
      </c>
      <c r="AA586" s="41">
        <f t="shared" si="171"/>
        <v>13.232612659546739</v>
      </c>
      <c r="AB586" s="46">
        <v>4.9319999999999995</v>
      </c>
      <c r="AC586" s="41">
        <f t="shared" si="174"/>
        <v>0.36630036630034279</v>
      </c>
      <c r="AD586" s="5">
        <v>27.4</v>
      </c>
      <c r="AE586" s="41">
        <f t="shared" si="175"/>
        <v>0.366300366300365</v>
      </c>
      <c r="AF586" s="41"/>
      <c r="AG586" s="41"/>
      <c r="AH586" s="5"/>
      <c r="AI586" s="5"/>
      <c r="AJ586" s="46"/>
      <c r="AK586" s="46"/>
      <c r="AL586" s="43"/>
      <c r="AM586" s="43"/>
      <c r="AN586" s="43"/>
      <c r="AO586" s="43"/>
      <c r="AP586" s="46"/>
      <c r="AQ586" s="46"/>
      <c r="AR586" s="45">
        <v>7.8333333333333328E-3</v>
      </c>
      <c r="AS586" s="41">
        <f t="shared" si="172"/>
        <v>0</v>
      </c>
      <c r="AT586" s="42">
        <v>3.9616554673182647E-2</v>
      </c>
      <c r="AU586" s="41">
        <f t="shared" si="176"/>
        <v>1.4155116484812824</v>
      </c>
      <c r="AV586" s="44">
        <f t="shared" si="157"/>
        <v>1.5457656543181819</v>
      </c>
    </row>
    <row r="587" spans="1:48" x14ac:dyDescent="0.4">
      <c r="A587" s="40">
        <v>1835</v>
      </c>
      <c r="B587" s="47">
        <v>7.7960000000000002E-2</v>
      </c>
      <c r="C587" s="41">
        <f t="shared" si="173"/>
        <v>0</v>
      </c>
      <c r="D587" s="36"/>
      <c r="E587" s="36"/>
      <c r="F587" s="38">
        <v>0.43591325757575755</v>
      </c>
      <c r="G587" s="41">
        <f t="shared" si="158"/>
        <v>0</v>
      </c>
      <c r="H587" s="38"/>
      <c r="I587" s="38"/>
      <c r="J587" s="36"/>
      <c r="K587" s="36"/>
      <c r="L587" s="36"/>
      <c r="M587" s="36"/>
      <c r="N587" s="37"/>
      <c r="O587" s="37"/>
      <c r="P587" s="37"/>
      <c r="Q587" s="37"/>
      <c r="R587" s="5">
        <v>3.8</v>
      </c>
      <c r="S587" s="41">
        <f t="shared" si="161"/>
        <v>0</v>
      </c>
      <c r="T587" s="48"/>
      <c r="U587" s="48"/>
      <c r="V587" s="5"/>
      <c r="W587" s="5"/>
      <c r="X587" s="5"/>
      <c r="Y587" s="5"/>
      <c r="Z587" s="46">
        <v>2.2151049999999999E-2</v>
      </c>
      <c r="AA587" s="41">
        <f t="shared" si="171"/>
        <v>6.050149528410409</v>
      </c>
      <c r="AB587" s="46">
        <v>4.9319999999999995</v>
      </c>
      <c r="AC587" s="41">
        <f t="shared" si="174"/>
        <v>0</v>
      </c>
      <c r="AD587" s="5">
        <v>27.4</v>
      </c>
      <c r="AE587" s="41">
        <f t="shared" si="175"/>
        <v>0</v>
      </c>
      <c r="AF587" s="41"/>
      <c r="AG587" s="41"/>
      <c r="AH587" s="5"/>
      <c r="AI587" s="5"/>
      <c r="AJ587" s="46"/>
      <c r="AK587" s="46"/>
      <c r="AL587" s="43"/>
      <c r="AM587" s="43"/>
      <c r="AN587" s="43"/>
      <c r="AO587" s="43"/>
      <c r="AP587" s="46"/>
      <c r="AQ587" s="46"/>
      <c r="AR587" s="45">
        <v>7.8333333333333328E-3</v>
      </c>
      <c r="AS587" s="41">
        <f t="shared" si="172"/>
        <v>0</v>
      </c>
      <c r="AT587" s="42">
        <v>3.9616554673182647E-2</v>
      </c>
      <c r="AU587" s="41">
        <f t="shared" si="176"/>
        <v>0</v>
      </c>
      <c r="AV587" s="44">
        <f t="shared" si="157"/>
        <v>1.5459762734848486</v>
      </c>
    </row>
    <row r="588" spans="1:48" x14ac:dyDescent="0.4">
      <c r="A588" s="40">
        <v>1836</v>
      </c>
      <c r="B588" s="47">
        <v>7.7960000000000002E-2</v>
      </c>
      <c r="C588" s="41">
        <f t="shared" si="173"/>
        <v>0</v>
      </c>
      <c r="D588" s="36"/>
      <c r="E588" s="36"/>
      <c r="F588" s="38">
        <v>0.43591325757575755</v>
      </c>
      <c r="G588" s="41">
        <f t="shared" si="158"/>
        <v>0</v>
      </c>
      <c r="H588" s="38"/>
      <c r="I588" s="38"/>
      <c r="J588" s="36"/>
      <c r="K588" s="36"/>
      <c r="L588" s="36"/>
      <c r="M588" s="36"/>
      <c r="N588" s="37"/>
      <c r="O588" s="37"/>
      <c r="P588" s="37"/>
      <c r="Q588" s="37"/>
      <c r="R588" s="5">
        <v>3.8</v>
      </c>
      <c r="S588" s="41">
        <f t="shared" si="161"/>
        <v>0</v>
      </c>
      <c r="T588" s="48"/>
      <c r="U588" s="48"/>
      <c r="V588" s="5"/>
      <c r="W588" s="5"/>
      <c r="X588" s="5"/>
      <c r="Y588" s="5"/>
      <c r="Z588" s="46">
        <v>2.1295759999999997E-2</v>
      </c>
      <c r="AA588" s="41">
        <f t="shared" si="171"/>
        <v>-3.8611713665943626</v>
      </c>
      <c r="AB588" s="46">
        <v>4.8780000000000001</v>
      </c>
      <c r="AC588" s="41">
        <f t="shared" si="174"/>
        <v>-1.0948905109488982</v>
      </c>
      <c r="AD588" s="5">
        <v>27.1</v>
      </c>
      <c r="AE588" s="41">
        <f t="shared" si="175"/>
        <v>-1.0948905109488982</v>
      </c>
      <c r="AF588" s="41"/>
      <c r="AG588" s="41"/>
      <c r="AH588" s="5"/>
      <c r="AI588" s="5"/>
      <c r="AJ588" s="46"/>
      <c r="AK588" s="46"/>
      <c r="AL588" s="43"/>
      <c r="AM588" s="43"/>
      <c r="AN588" s="43"/>
      <c r="AO588" s="43"/>
      <c r="AP588" s="46"/>
      <c r="AQ588" s="46"/>
      <c r="AR588" s="45">
        <v>7.8333333333333328E-3</v>
      </c>
      <c r="AS588" s="41">
        <f t="shared" si="172"/>
        <v>0</v>
      </c>
      <c r="AT588" s="42">
        <v>3.9616554673182647E-2</v>
      </c>
      <c r="AU588" s="41">
        <f t="shared" si="176"/>
        <v>0</v>
      </c>
      <c r="AV588" s="44">
        <f t="shared" ref="AV588:AV651" si="177">AVERAGE(B588,D588,F588,H588,P588,R588,X588,Z588,AB588,AN588,AP588,AR588)</f>
        <v>1.5368337251515154</v>
      </c>
    </row>
    <row r="589" spans="1:48" x14ac:dyDescent="0.4">
      <c r="A589" s="40">
        <v>1837</v>
      </c>
      <c r="B589" s="47">
        <v>7.7960000000000002E-2</v>
      </c>
      <c r="C589" s="41">
        <f t="shared" si="173"/>
        <v>0</v>
      </c>
      <c r="D589" s="36"/>
      <c r="E589" s="36"/>
      <c r="F589" s="38">
        <v>0.43591325757575755</v>
      </c>
      <c r="G589" s="41">
        <f t="shared" ref="G589:G652" si="178">100*(F589/F588-1)</f>
        <v>0</v>
      </c>
      <c r="H589" s="38"/>
      <c r="I589" s="38"/>
      <c r="J589" s="36"/>
      <c r="K589" s="36"/>
      <c r="L589" s="36"/>
      <c r="M589" s="36"/>
      <c r="N589" s="37"/>
      <c r="O589" s="37"/>
      <c r="P589" s="37"/>
      <c r="Q589" s="37"/>
      <c r="R589" s="5">
        <v>3.8</v>
      </c>
      <c r="S589" s="41">
        <f t="shared" si="161"/>
        <v>0</v>
      </c>
      <c r="T589" s="48"/>
      <c r="U589" s="48"/>
      <c r="V589" s="5"/>
      <c r="W589" s="5"/>
      <c r="X589" s="5"/>
      <c r="Y589" s="5"/>
      <c r="Z589" s="46">
        <v>1.9964774999999997E-2</v>
      </c>
      <c r="AA589" s="41">
        <f t="shared" si="171"/>
        <v>-6.25</v>
      </c>
      <c r="AB589" s="46">
        <v>4.9319999999999995</v>
      </c>
      <c r="AC589" s="41">
        <f t="shared" si="174"/>
        <v>1.1070110701106861</v>
      </c>
      <c r="AD589" s="5">
        <v>27.4</v>
      </c>
      <c r="AE589" s="41">
        <f t="shared" si="175"/>
        <v>1.1070110701106861</v>
      </c>
      <c r="AF589" s="41"/>
      <c r="AG589" s="41"/>
      <c r="AH589" s="5"/>
      <c r="AI589" s="5"/>
      <c r="AJ589" s="46"/>
      <c r="AK589" s="46"/>
      <c r="AL589" s="43"/>
      <c r="AM589" s="43"/>
      <c r="AN589" s="43"/>
      <c r="AO589" s="43"/>
      <c r="AP589" s="46"/>
      <c r="AQ589" s="46"/>
      <c r="AR589" s="45">
        <v>7.8333333333333328E-3</v>
      </c>
      <c r="AS589" s="41">
        <f t="shared" si="172"/>
        <v>0</v>
      </c>
      <c r="AT589" s="42">
        <v>3.9432238047776735E-2</v>
      </c>
      <c r="AU589" s="41">
        <f t="shared" si="176"/>
        <v>-0.46525152660658042</v>
      </c>
      <c r="AV589" s="44">
        <f t="shared" si="177"/>
        <v>1.545611894318182</v>
      </c>
    </row>
    <row r="590" spans="1:48" x14ac:dyDescent="0.4">
      <c r="A590" s="40">
        <v>1838</v>
      </c>
      <c r="B590" s="47">
        <v>7.7960000000000002E-2</v>
      </c>
      <c r="C590" s="41">
        <f t="shared" si="173"/>
        <v>0</v>
      </c>
      <c r="D590" s="36"/>
      <c r="E590" s="36"/>
      <c r="F590" s="38">
        <v>0.43591325757575755</v>
      </c>
      <c r="G590" s="41">
        <f t="shared" si="178"/>
        <v>0</v>
      </c>
      <c r="H590" s="38"/>
      <c r="I590" s="38"/>
      <c r="J590" s="36"/>
      <c r="K590" s="36"/>
      <c r="L590" s="36"/>
      <c r="M590" s="36"/>
      <c r="N590" s="37"/>
      <c r="O590" s="37"/>
      <c r="P590" s="37"/>
      <c r="Q590" s="37"/>
      <c r="R590" s="5">
        <v>3.8</v>
      </c>
      <c r="S590" s="41">
        <f t="shared" si="161"/>
        <v>0</v>
      </c>
      <c r="T590" s="48"/>
      <c r="U590" s="48"/>
      <c r="V590" s="5"/>
      <c r="W590" s="5"/>
      <c r="X590" s="5"/>
      <c r="Y590" s="5"/>
      <c r="Z590" s="46">
        <v>2.0805649999999998E-2</v>
      </c>
      <c r="AA590" s="41">
        <f t="shared" si="171"/>
        <v>4.2117930204572884</v>
      </c>
      <c r="AB590" s="46">
        <v>4.8959999999999999</v>
      </c>
      <c r="AC590" s="41">
        <f t="shared" si="174"/>
        <v>-0.72992700729925808</v>
      </c>
      <c r="AD590" s="5">
        <v>27.2</v>
      </c>
      <c r="AE590" s="41">
        <f t="shared" si="175"/>
        <v>-0.72992700729926918</v>
      </c>
      <c r="AF590" s="41"/>
      <c r="AG590" s="41"/>
      <c r="AH590" s="5"/>
      <c r="AI590" s="5"/>
      <c r="AJ590" s="46"/>
      <c r="AK590" s="46"/>
      <c r="AL590" s="43"/>
      <c r="AM590" s="43"/>
      <c r="AN590" s="43"/>
      <c r="AO590" s="43"/>
      <c r="AP590" s="46"/>
      <c r="AQ590" s="46"/>
      <c r="AR590" s="45">
        <v>7.8333333333333328E-3</v>
      </c>
      <c r="AS590" s="41">
        <f t="shared" si="172"/>
        <v>0</v>
      </c>
      <c r="AT590" s="42">
        <v>3.9432238047776735E-2</v>
      </c>
      <c r="AU590" s="41">
        <f t="shared" si="176"/>
        <v>0</v>
      </c>
      <c r="AV590" s="44">
        <f t="shared" si="177"/>
        <v>1.5397520401515152</v>
      </c>
    </row>
    <row r="591" spans="1:48" x14ac:dyDescent="0.4">
      <c r="A591" s="40">
        <v>1839</v>
      </c>
      <c r="B591" s="47">
        <v>7.7960000000000002E-2</v>
      </c>
      <c r="C591" s="41">
        <f t="shared" si="173"/>
        <v>0</v>
      </c>
      <c r="D591" s="36"/>
      <c r="E591" s="36"/>
      <c r="F591" s="38">
        <v>0.43591325757575755</v>
      </c>
      <c r="G591" s="41">
        <f t="shared" si="178"/>
        <v>0</v>
      </c>
      <c r="H591" s="38"/>
      <c r="I591" s="38"/>
      <c r="J591" s="36"/>
      <c r="K591" s="36"/>
      <c r="L591" s="36"/>
      <c r="M591" s="36"/>
      <c r="N591" s="37"/>
      <c r="O591" s="37"/>
      <c r="P591" s="37"/>
      <c r="Q591" s="37"/>
      <c r="R591" s="5">
        <v>3.8</v>
      </c>
      <c r="S591" s="41">
        <f t="shared" si="161"/>
        <v>0</v>
      </c>
      <c r="T591" s="48"/>
      <c r="U591" s="48"/>
      <c r="V591" s="5"/>
      <c r="W591" s="5"/>
      <c r="X591" s="5"/>
      <c r="Y591" s="5"/>
      <c r="Z591" s="46">
        <v>2.0747990000000001E-2</v>
      </c>
      <c r="AA591" s="41">
        <f t="shared" si="171"/>
        <v>-0.27713625866049307</v>
      </c>
      <c r="AB591" s="46">
        <v>5.1480000000000006</v>
      </c>
      <c r="AC591" s="41">
        <f t="shared" si="174"/>
        <v>5.1470588235294157</v>
      </c>
      <c r="AD591" s="5">
        <v>28.6</v>
      </c>
      <c r="AE591" s="41">
        <f t="shared" si="175"/>
        <v>5.1470588235294157</v>
      </c>
      <c r="AF591" s="41"/>
      <c r="AG591" s="41"/>
      <c r="AH591" s="5"/>
      <c r="AI591" s="5"/>
      <c r="AJ591" s="46"/>
      <c r="AK591" s="46"/>
      <c r="AL591" s="43"/>
      <c r="AM591" s="43"/>
      <c r="AN591" s="43"/>
      <c r="AO591" s="43"/>
      <c r="AP591" s="46"/>
      <c r="AQ591" s="46"/>
      <c r="AR591" s="45">
        <v>7.8333333333333328E-3</v>
      </c>
      <c r="AS591" s="41">
        <f t="shared" si="172"/>
        <v>0</v>
      </c>
      <c r="AT591" s="42">
        <v>3.9973668134906597E-2</v>
      </c>
      <c r="AU591" s="41">
        <f t="shared" si="176"/>
        <v>1.373064563248616</v>
      </c>
      <c r="AV591" s="44">
        <f t="shared" si="177"/>
        <v>1.5817424301515153</v>
      </c>
    </row>
    <row r="592" spans="1:48" x14ac:dyDescent="0.4">
      <c r="A592" s="40">
        <v>1840</v>
      </c>
      <c r="B592" s="47">
        <v>7.7960000000000002E-2</v>
      </c>
      <c r="C592" s="41">
        <f t="shared" si="173"/>
        <v>0</v>
      </c>
      <c r="D592" s="36"/>
      <c r="E592" s="36"/>
      <c r="F592" s="38">
        <v>0.43591325757575755</v>
      </c>
      <c r="G592" s="41">
        <f t="shared" si="178"/>
        <v>0</v>
      </c>
      <c r="H592" s="38"/>
      <c r="I592" s="38"/>
      <c r="J592" s="36"/>
      <c r="K592" s="36"/>
      <c r="L592" s="36"/>
      <c r="M592" s="36"/>
      <c r="N592" s="37"/>
      <c r="O592" s="37"/>
      <c r="P592" s="37"/>
      <c r="Q592" s="37"/>
      <c r="R592" s="5">
        <v>3.8</v>
      </c>
      <c r="S592" s="41">
        <f t="shared" si="161"/>
        <v>0</v>
      </c>
      <c r="T592" s="48"/>
      <c r="U592" s="48"/>
      <c r="V592" s="5"/>
      <c r="W592" s="5"/>
      <c r="X592" s="5"/>
      <c r="Y592" s="5"/>
      <c r="Z592" s="46">
        <v>2.0757600000000001E-2</v>
      </c>
      <c r="AA592" s="41">
        <f t="shared" si="171"/>
        <v>4.631773969430153E-2</v>
      </c>
      <c r="AB592" s="46">
        <v>5.1840000000000002</v>
      </c>
      <c r="AC592" s="41">
        <f t="shared" si="174"/>
        <v>0.69930069930068672</v>
      </c>
      <c r="AD592" s="5">
        <v>28.8</v>
      </c>
      <c r="AE592" s="41">
        <f t="shared" si="175"/>
        <v>0.69930069930068672</v>
      </c>
      <c r="AF592" s="41"/>
      <c r="AG592" s="41"/>
      <c r="AH592" s="5"/>
      <c r="AI592" s="5"/>
      <c r="AJ592" s="46"/>
      <c r="AK592" s="46"/>
      <c r="AL592" s="43"/>
      <c r="AM592" s="43"/>
      <c r="AN592" s="43"/>
      <c r="AO592" s="43"/>
      <c r="AP592" s="46"/>
      <c r="AQ592" s="46"/>
      <c r="AR592" s="45">
        <v>7.8333333333333328E-3</v>
      </c>
      <c r="AS592" s="41">
        <f t="shared" si="172"/>
        <v>0</v>
      </c>
      <c r="AT592" s="42">
        <v>3.9973668134906597E-2</v>
      </c>
      <c r="AU592" s="41">
        <f t="shared" si="176"/>
        <v>0</v>
      </c>
      <c r="AV592" s="44">
        <f t="shared" si="177"/>
        <v>1.5877440318181819</v>
      </c>
    </row>
    <row r="593" spans="1:48" x14ac:dyDescent="0.4">
      <c r="A593" s="40">
        <v>1841</v>
      </c>
      <c r="B593" s="47">
        <v>7.7960000000000002E-2</v>
      </c>
      <c r="C593" s="41">
        <f t="shared" si="173"/>
        <v>0</v>
      </c>
      <c r="D593" s="36"/>
      <c r="E593" s="36"/>
      <c r="F593" s="38">
        <v>0.43591325757575755</v>
      </c>
      <c r="G593" s="41">
        <f t="shared" si="178"/>
        <v>0</v>
      </c>
      <c r="H593" s="38"/>
      <c r="I593" s="38"/>
      <c r="J593" s="36"/>
      <c r="K593" s="36"/>
      <c r="L593" s="36"/>
      <c r="M593" s="36"/>
      <c r="N593" s="37"/>
      <c r="O593" s="37"/>
      <c r="P593" s="37"/>
      <c r="Q593" s="37"/>
      <c r="R593" s="5">
        <v>3.8</v>
      </c>
      <c r="S593" s="41">
        <f t="shared" si="161"/>
        <v>0</v>
      </c>
      <c r="T593" s="48"/>
      <c r="U593" s="48"/>
      <c r="V593" s="5"/>
      <c r="W593" s="5"/>
      <c r="X593" s="5"/>
      <c r="Y593" s="5"/>
      <c r="Z593" s="46">
        <v>2.0209830000000002E-2</v>
      </c>
      <c r="AA593" s="41">
        <f t="shared" si="171"/>
        <v>-2.6388888888888906</v>
      </c>
      <c r="AB593" s="46"/>
      <c r="AC593" s="46"/>
      <c r="AD593" s="5">
        <v>101.5</v>
      </c>
      <c r="AE593" s="41">
        <f t="shared" si="175"/>
        <v>252.43055555555554</v>
      </c>
      <c r="AF593" s="41"/>
      <c r="AG593" s="41"/>
      <c r="AH593" s="5"/>
      <c r="AI593" s="5"/>
      <c r="AJ593" s="46"/>
      <c r="AK593" s="46"/>
      <c r="AL593" s="43"/>
      <c r="AM593" s="43"/>
      <c r="AN593" s="43"/>
      <c r="AO593" s="43"/>
      <c r="AP593" s="46"/>
      <c r="AQ593" s="46"/>
      <c r="AR593" s="45">
        <v>7.8333333333333328E-3</v>
      </c>
      <c r="AS593" s="41">
        <f t="shared" si="172"/>
        <v>0</v>
      </c>
      <c r="AT593" s="42">
        <v>3.9616554673182647E-2</v>
      </c>
      <c r="AU593" s="41">
        <f t="shared" si="176"/>
        <v>-0.89337175792507661</v>
      </c>
      <c r="AV593" s="44">
        <f t="shared" si="177"/>
        <v>0.86838328418181798</v>
      </c>
    </row>
    <row r="594" spans="1:48" x14ac:dyDescent="0.4">
      <c r="A594" s="40">
        <v>1842</v>
      </c>
      <c r="B594" s="47">
        <v>7.7960000000000002E-2</v>
      </c>
      <c r="C594" s="41">
        <f t="shared" si="173"/>
        <v>0</v>
      </c>
      <c r="D594" s="36"/>
      <c r="E594" s="36"/>
      <c r="F594" s="38">
        <v>0.43591325757575755</v>
      </c>
      <c r="G594" s="41">
        <f t="shared" si="178"/>
        <v>0</v>
      </c>
      <c r="H594" s="38"/>
      <c r="I594" s="38"/>
      <c r="J594" s="36"/>
      <c r="K594" s="36"/>
      <c r="L594" s="36"/>
      <c r="M594" s="36"/>
      <c r="N594" s="37"/>
      <c r="O594" s="37"/>
      <c r="P594" s="37"/>
      <c r="Q594" s="37"/>
      <c r="R594" s="5">
        <v>3.8</v>
      </c>
      <c r="S594" s="41">
        <f t="shared" si="161"/>
        <v>0</v>
      </c>
      <c r="T594" s="48"/>
      <c r="U594" s="48"/>
      <c r="V594" s="5"/>
      <c r="W594" s="5"/>
      <c r="X594" s="5"/>
      <c r="Y594" s="5"/>
      <c r="Z594" s="46">
        <v>2.0421249999999998E-2</v>
      </c>
      <c r="AA594" s="41">
        <f t="shared" si="171"/>
        <v>1.0461245839276989</v>
      </c>
      <c r="AB594" s="46"/>
      <c r="AC594" s="46"/>
      <c r="AD594" s="5">
        <v>97.9</v>
      </c>
      <c r="AE594" s="41">
        <f t="shared" si="175"/>
        <v>-3.5467980295566415</v>
      </c>
      <c r="AF594" s="41"/>
      <c r="AG594" s="41"/>
      <c r="AH594" s="5"/>
      <c r="AI594" s="5"/>
      <c r="AJ594" s="46"/>
      <c r="AK594" s="46"/>
      <c r="AL594" s="43"/>
      <c r="AM594" s="43"/>
      <c r="AN594" s="43"/>
      <c r="AO594" s="43"/>
      <c r="AP594" s="46"/>
      <c r="AQ594" s="46"/>
      <c r="AR594" s="45">
        <v>7.8333333333333328E-3</v>
      </c>
      <c r="AS594" s="41">
        <f t="shared" si="172"/>
        <v>0</v>
      </c>
      <c r="AT594" s="42">
        <v>3.9247921422370831E-2</v>
      </c>
      <c r="AU594" s="41">
        <f t="shared" si="176"/>
        <v>-0.93050305321313864</v>
      </c>
      <c r="AV594" s="44">
        <f t="shared" si="177"/>
        <v>0.86842556818181804</v>
      </c>
    </row>
    <row r="595" spans="1:48" x14ac:dyDescent="0.4">
      <c r="A595" s="40">
        <v>1843</v>
      </c>
      <c r="B595" s="47">
        <v>7.7960000000000002E-2</v>
      </c>
      <c r="C595" s="41">
        <f t="shared" si="173"/>
        <v>0</v>
      </c>
      <c r="D595" s="36"/>
      <c r="E595" s="36"/>
      <c r="F595" s="38">
        <v>0.43591325757575755</v>
      </c>
      <c r="G595" s="41">
        <f t="shared" si="178"/>
        <v>0</v>
      </c>
      <c r="H595" s="38"/>
      <c r="I595" s="38"/>
      <c r="J595" s="36"/>
      <c r="K595" s="36"/>
      <c r="L595" s="36"/>
      <c r="M595" s="36"/>
      <c r="N595" s="37"/>
      <c r="O595" s="37"/>
      <c r="P595" s="37"/>
      <c r="Q595" s="37"/>
      <c r="R595" s="5">
        <v>3.8</v>
      </c>
      <c r="S595" s="41">
        <f t="shared" si="161"/>
        <v>0</v>
      </c>
      <c r="T595" s="48"/>
      <c r="U595" s="48"/>
      <c r="V595" s="5"/>
      <c r="W595" s="5"/>
      <c r="X595" s="5"/>
      <c r="Y595" s="5"/>
      <c r="Z595" s="46">
        <v>2.0565400000000001E-2</v>
      </c>
      <c r="AA595" s="41">
        <f t="shared" si="171"/>
        <v>0.7058823529411784</v>
      </c>
      <c r="AB595" s="46"/>
      <c r="AC595" s="46"/>
      <c r="AD595" s="5">
        <v>97.3</v>
      </c>
      <c r="AE595" s="41">
        <f t="shared" si="175"/>
        <v>-0.61287027579163267</v>
      </c>
      <c r="AF595" s="41"/>
      <c r="AG595" s="41"/>
      <c r="AH595" s="5"/>
      <c r="AI595" s="5"/>
      <c r="AJ595" s="46"/>
      <c r="AK595" s="46"/>
      <c r="AL595" s="43"/>
      <c r="AM595" s="43"/>
      <c r="AN595" s="43"/>
      <c r="AO595" s="43"/>
      <c r="AP595" s="46"/>
      <c r="AQ595" s="46"/>
      <c r="AR595" s="45">
        <v>7.8333333333333328E-3</v>
      </c>
      <c r="AS595" s="41">
        <f t="shared" si="172"/>
        <v>0</v>
      </c>
      <c r="AT595" s="42">
        <v>3.9063604796964919E-2</v>
      </c>
      <c r="AU595" s="41">
        <f t="shared" si="176"/>
        <v>-0.46962136777224384</v>
      </c>
      <c r="AV595" s="44">
        <f t="shared" si="177"/>
        <v>0.86845439818181802</v>
      </c>
    </row>
    <row r="596" spans="1:48" x14ac:dyDescent="0.4">
      <c r="A596" s="40">
        <v>1844</v>
      </c>
      <c r="B596" s="47">
        <v>7.7960000000000002E-2</v>
      </c>
      <c r="C596" s="41">
        <f t="shared" si="173"/>
        <v>0</v>
      </c>
      <c r="D596" s="36"/>
      <c r="E596" s="36"/>
      <c r="F596" s="38">
        <v>0.43591325757575755</v>
      </c>
      <c r="G596" s="41">
        <f t="shared" si="178"/>
        <v>0</v>
      </c>
      <c r="H596" s="38"/>
      <c r="I596" s="38"/>
      <c r="J596" s="36"/>
      <c r="K596" s="36"/>
      <c r="L596" s="36"/>
      <c r="M596" s="36"/>
      <c r="N596" s="37"/>
      <c r="O596" s="37"/>
      <c r="P596" s="37"/>
      <c r="Q596" s="37"/>
      <c r="R596" s="5">
        <v>3.8</v>
      </c>
      <c r="S596" s="41">
        <f t="shared" si="161"/>
        <v>0</v>
      </c>
      <c r="T596" s="48"/>
      <c r="U596" s="48"/>
      <c r="V596" s="5"/>
      <c r="W596" s="5"/>
      <c r="X596" s="5"/>
      <c r="Y596" s="5"/>
      <c r="Z596" s="46">
        <v>2.0978629999999998E-2</v>
      </c>
      <c r="AA596" s="41">
        <f t="shared" si="171"/>
        <v>2.0093457943925142</v>
      </c>
      <c r="AB596" s="46"/>
      <c r="AC596" s="46"/>
      <c r="AD596" s="5">
        <v>98.5</v>
      </c>
      <c r="AE596" s="41">
        <f t="shared" si="175"/>
        <v>1.2332990750256956</v>
      </c>
      <c r="AF596" s="41"/>
      <c r="AG596" s="41"/>
      <c r="AH596" s="5"/>
      <c r="AI596" s="5"/>
      <c r="AJ596" s="46"/>
      <c r="AK596" s="46"/>
      <c r="AL596" s="43"/>
      <c r="AM596" s="43"/>
      <c r="AN596" s="43"/>
      <c r="AO596" s="43"/>
      <c r="AP596" s="46"/>
      <c r="AQ596" s="46"/>
      <c r="AR596" s="45">
        <v>8.3000000000000001E-3</v>
      </c>
      <c r="AS596" s="41">
        <f t="shared" si="172"/>
        <v>5.9574468085106469</v>
      </c>
      <c r="AT596" s="42">
        <v>3.9432238047776735E-2</v>
      </c>
      <c r="AU596" s="41">
        <f t="shared" si="176"/>
        <v>0.94367443232084014</v>
      </c>
      <c r="AV596" s="44">
        <f t="shared" si="177"/>
        <v>0.86863037751515149</v>
      </c>
    </row>
    <row r="597" spans="1:48" x14ac:dyDescent="0.4">
      <c r="A597" s="40">
        <v>1845</v>
      </c>
      <c r="B597" s="47">
        <v>7.7960000000000002E-2</v>
      </c>
      <c r="C597" s="41">
        <f t="shared" si="173"/>
        <v>0</v>
      </c>
      <c r="D597" s="36"/>
      <c r="E597" s="36"/>
      <c r="F597" s="38">
        <v>0.43591325757575755</v>
      </c>
      <c r="G597" s="41">
        <f t="shared" si="178"/>
        <v>0</v>
      </c>
      <c r="H597" s="38"/>
      <c r="I597" s="38"/>
      <c r="J597" s="36"/>
      <c r="K597" s="36"/>
      <c r="L597" s="36"/>
      <c r="M597" s="36"/>
      <c r="N597" s="37"/>
      <c r="O597" s="37"/>
      <c r="P597" s="37"/>
      <c r="Q597" s="37"/>
      <c r="R597" s="5">
        <v>3.8</v>
      </c>
      <c r="S597" s="41">
        <f t="shared" si="161"/>
        <v>0</v>
      </c>
      <c r="T597" s="48"/>
      <c r="U597" s="48"/>
      <c r="V597" s="5"/>
      <c r="W597" s="5"/>
      <c r="X597" s="5"/>
      <c r="Y597" s="5"/>
      <c r="Z597" s="46">
        <v>2.0534849999999997E-2</v>
      </c>
      <c r="AA597" s="41">
        <f t="shared" si="171"/>
        <v>-2.1153907571657471</v>
      </c>
      <c r="AB597" s="46"/>
      <c r="AC597" s="46"/>
      <c r="AD597" s="5">
        <v>98.1</v>
      </c>
      <c r="AE597" s="41">
        <f t="shared" si="175"/>
        <v>-0.40609137055838129</v>
      </c>
      <c r="AF597" s="41"/>
      <c r="AG597" s="41"/>
      <c r="AH597" s="5"/>
      <c r="AI597" s="5"/>
      <c r="AJ597" s="46"/>
      <c r="AK597" s="46"/>
      <c r="AL597" s="43"/>
      <c r="AM597" s="43"/>
      <c r="AN597" s="43"/>
      <c r="AO597" s="43"/>
      <c r="AP597" s="46"/>
      <c r="AQ597" s="46"/>
      <c r="AR597" s="45">
        <v>8.3000000000000001E-3</v>
      </c>
      <c r="AS597" s="41">
        <f t="shared" si="172"/>
        <v>0</v>
      </c>
      <c r="AT597" s="42">
        <v>3.9063604796964919E-2</v>
      </c>
      <c r="AU597" s="41">
        <f t="shared" si="176"/>
        <v>-0.93485246859479343</v>
      </c>
      <c r="AV597" s="44">
        <f t="shared" si="177"/>
        <v>0.86854162151515146</v>
      </c>
    </row>
    <row r="598" spans="1:48" x14ac:dyDescent="0.4">
      <c r="A598" s="40">
        <v>1846</v>
      </c>
      <c r="B598" s="47">
        <v>7.7960000000000002E-2</v>
      </c>
      <c r="C598" s="41">
        <f t="shared" si="173"/>
        <v>0</v>
      </c>
      <c r="D598" s="36"/>
      <c r="E598" s="36"/>
      <c r="F598" s="38">
        <v>0.43591325757575755</v>
      </c>
      <c r="G598" s="41">
        <f t="shared" si="178"/>
        <v>0</v>
      </c>
      <c r="H598" s="38"/>
      <c r="I598" s="38"/>
      <c r="J598" s="36"/>
      <c r="K598" s="36"/>
      <c r="L598" s="36"/>
      <c r="M598" s="36"/>
      <c r="N598" s="37"/>
      <c r="O598" s="37"/>
      <c r="P598" s="37"/>
      <c r="Q598" s="37"/>
      <c r="R598" s="5">
        <v>3.8</v>
      </c>
      <c r="S598" s="41">
        <f t="shared" si="161"/>
        <v>0</v>
      </c>
      <c r="T598" s="48"/>
      <c r="U598" s="48"/>
      <c r="V598" s="5"/>
      <c r="W598" s="5"/>
      <c r="X598" s="5"/>
      <c r="Y598" s="5"/>
      <c r="Z598" s="46">
        <v>2.0161574999999998E-2</v>
      </c>
      <c r="AA598" s="41">
        <f t="shared" si="171"/>
        <v>-1.8177634606534765</v>
      </c>
      <c r="AB598" s="46"/>
      <c r="AC598" s="46"/>
      <c r="AD598" s="5">
        <v>98.6</v>
      </c>
      <c r="AE598" s="41">
        <f t="shared" si="175"/>
        <v>0.50968399592252744</v>
      </c>
      <c r="AF598" s="41"/>
      <c r="AG598" s="41"/>
      <c r="AH598" s="5"/>
      <c r="AI598" s="5"/>
      <c r="AJ598" s="46"/>
      <c r="AK598" s="46"/>
      <c r="AL598" s="43"/>
      <c r="AM598" s="43"/>
      <c r="AN598" s="43"/>
      <c r="AO598" s="43"/>
      <c r="AP598" s="46"/>
      <c r="AQ598" s="46"/>
      <c r="AR598" s="45">
        <v>8.3000000000000001E-3</v>
      </c>
      <c r="AS598" s="41">
        <f t="shared" si="172"/>
        <v>0</v>
      </c>
      <c r="AT598" s="42">
        <v>3.9247921422370831E-2</v>
      </c>
      <c r="AU598" s="41">
        <f t="shared" si="176"/>
        <v>0.47183721616042007</v>
      </c>
      <c r="AV598" s="44">
        <f t="shared" si="177"/>
        <v>0.86846696651515154</v>
      </c>
    </row>
    <row r="599" spans="1:48" x14ac:dyDescent="0.4">
      <c r="A599" s="40">
        <v>1847</v>
      </c>
      <c r="B599" s="47">
        <v>7.7960000000000002E-2</v>
      </c>
      <c r="C599" s="41">
        <f t="shared" si="173"/>
        <v>0</v>
      </c>
      <c r="D599" s="36"/>
      <c r="E599" s="36"/>
      <c r="F599" s="38">
        <v>0.43591325757575755</v>
      </c>
      <c r="G599" s="41">
        <f t="shared" si="178"/>
        <v>0</v>
      </c>
      <c r="H599" s="38"/>
      <c r="I599" s="38"/>
      <c r="J599" s="36"/>
      <c r="K599" s="36"/>
      <c r="L599" s="36"/>
      <c r="M599" s="36"/>
      <c r="N599" s="37"/>
      <c r="O599" s="37"/>
      <c r="P599" s="37"/>
      <c r="Q599" s="37"/>
      <c r="R599" s="5">
        <v>3.8</v>
      </c>
      <c r="S599" s="41">
        <f t="shared" si="161"/>
        <v>0</v>
      </c>
      <c r="T599" s="48"/>
      <c r="U599" s="48"/>
      <c r="V599" s="5"/>
      <c r="W599" s="5"/>
      <c r="X599" s="5"/>
      <c r="Y599" s="5"/>
      <c r="Z599" s="46">
        <v>1.98639E-2</v>
      </c>
      <c r="AA599" s="41">
        <f t="shared" ref="AA599:AA607" si="179">100*(Z599/Z598-1)</f>
        <v>-1.476447152566196</v>
      </c>
      <c r="AB599" s="46"/>
      <c r="AC599" s="46"/>
      <c r="AD599" s="5">
        <v>99.5</v>
      </c>
      <c r="AE599" s="41">
        <f t="shared" si="175"/>
        <v>0.91277890466532341</v>
      </c>
      <c r="AF599" s="41"/>
      <c r="AG599" s="41"/>
      <c r="AH599" s="5"/>
      <c r="AI599" s="5"/>
      <c r="AJ599" s="46"/>
      <c r="AK599" s="46"/>
      <c r="AL599" s="46"/>
      <c r="AM599" s="46"/>
      <c r="AN599" s="46"/>
      <c r="AO599" s="46"/>
      <c r="AP599" s="46"/>
      <c r="AQ599" s="46"/>
      <c r="AR599" s="45">
        <v>8.3000000000000001E-3</v>
      </c>
      <c r="AS599" s="41">
        <f t="shared" si="172"/>
        <v>0</v>
      </c>
      <c r="AT599" s="42">
        <v>3.9432238047776735E-2</v>
      </c>
      <c r="AU599" s="41">
        <f t="shared" si="176"/>
        <v>0.46962136777222163</v>
      </c>
      <c r="AV599" s="44">
        <f t="shared" si="177"/>
        <v>0.86840743151515143</v>
      </c>
    </row>
    <row r="600" spans="1:48" x14ac:dyDescent="0.4">
      <c r="A600" s="40">
        <v>1848</v>
      </c>
      <c r="B600" s="47">
        <v>7.7960000000000002E-2</v>
      </c>
      <c r="C600" s="41">
        <f t="shared" si="173"/>
        <v>0</v>
      </c>
      <c r="D600" s="36"/>
      <c r="E600" s="36"/>
      <c r="F600" s="38">
        <v>0.43591325757575755</v>
      </c>
      <c r="G600" s="41">
        <f t="shared" si="178"/>
        <v>0</v>
      </c>
      <c r="H600" s="38"/>
      <c r="I600" s="38"/>
      <c r="J600" s="36"/>
      <c r="K600" s="36"/>
      <c r="L600" s="36"/>
      <c r="M600" s="36"/>
      <c r="N600" s="37"/>
      <c r="O600" s="37"/>
      <c r="P600" s="37"/>
      <c r="Q600" s="37"/>
      <c r="R600" s="5">
        <v>3.8</v>
      </c>
      <c r="S600" s="41">
        <f t="shared" si="161"/>
        <v>0</v>
      </c>
      <c r="T600" s="48"/>
      <c r="U600" s="48"/>
      <c r="V600" s="5"/>
      <c r="W600" s="5"/>
      <c r="X600" s="5"/>
      <c r="Y600" s="5"/>
      <c r="Z600" s="46">
        <v>1.9164599999999997E-2</v>
      </c>
      <c r="AA600" s="41">
        <f t="shared" si="179"/>
        <v>-3.5204567078972571</v>
      </c>
      <c r="AB600" s="46"/>
      <c r="AC600" s="46"/>
      <c r="AD600" s="5">
        <v>95</v>
      </c>
      <c r="AE600" s="41">
        <f t="shared" si="175"/>
        <v>-4.522613065326631</v>
      </c>
      <c r="AF600" s="41"/>
      <c r="AG600" s="41"/>
      <c r="AH600" s="5"/>
      <c r="AI600" s="5"/>
      <c r="AJ600" s="46"/>
      <c r="AK600" s="46"/>
      <c r="AL600" s="46"/>
      <c r="AM600" s="46"/>
      <c r="AN600" s="46"/>
      <c r="AO600" s="46"/>
      <c r="AP600" s="46"/>
      <c r="AQ600" s="46"/>
      <c r="AR600" s="45">
        <v>8.3000000000000001E-3</v>
      </c>
      <c r="AS600" s="41">
        <f t="shared" si="172"/>
        <v>0</v>
      </c>
      <c r="AT600" s="42">
        <v>3.9432238047776735E-2</v>
      </c>
      <c r="AU600" s="41">
        <f t="shared" si="176"/>
        <v>0</v>
      </c>
      <c r="AV600" s="44">
        <f t="shared" si="177"/>
        <v>0.86826757151515144</v>
      </c>
    </row>
    <row r="601" spans="1:48" x14ac:dyDescent="0.4">
      <c r="A601" s="40">
        <v>1849</v>
      </c>
      <c r="B601" s="47">
        <v>7.843E-2</v>
      </c>
      <c r="C601" s="41">
        <f t="shared" si="173"/>
        <v>0.60287326834274069</v>
      </c>
      <c r="D601" s="36"/>
      <c r="E601" s="36"/>
      <c r="F601" s="38">
        <v>0.43591325757575755</v>
      </c>
      <c r="G601" s="41">
        <f t="shared" si="178"/>
        <v>0</v>
      </c>
      <c r="H601" s="38"/>
      <c r="I601" s="38"/>
      <c r="J601" s="36"/>
      <c r="K601" s="36"/>
      <c r="L601" s="36"/>
      <c r="M601" s="36"/>
      <c r="N601" s="37"/>
      <c r="O601" s="37"/>
      <c r="P601" s="37"/>
      <c r="Q601" s="37"/>
      <c r="R601" s="5">
        <v>3.8</v>
      </c>
      <c r="S601" s="41">
        <f t="shared" si="161"/>
        <v>0</v>
      </c>
      <c r="T601" s="48"/>
      <c r="U601" s="48"/>
      <c r="V601" s="5"/>
      <c r="W601" s="5"/>
      <c r="X601" s="5"/>
      <c r="Y601" s="5"/>
      <c r="Z601" s="46">
        <v>1.9707974999999999E-2</v>
      </c>
      <c r="AA601" s="41">
        <f t="shared" si="179"/>
        <v>2.8353057199211218</v>
      </c>
      <c r="AB601" s="46"/>
      <c r="AC601" s="46"/>
      <c r="AD601" s="5">
        <v>95.7</v>
      </c>
      <c r="AE601" s="41">
        <f t="shared" si="175"/>
        <v>0.73684210526316907</v>
      </c>
      <c r="AF601" s="41"/>
      <c r="AG601" s="41"/>
      <c r="AH601" s="5"/>
      <c r="AI601" s="5"/>
      <c r="AJ601" s="46"/>
      <c r="AK601" s="46"/>
      <c r="AL601" s="46"/>
      <c r="AM601" s="46"/>
      <c r="AN601" s="46"/>
      <c r="AO601" s="46"/>
      <c r="AP601" s="46"/>
      <c r="AQ601" s="46"/>
      <c r="AR601" s="45">
        <v>8.3000000000000001E-3</v>
      </c>
      <c r="AS601" s="41">
        <f t="shared" si="172"/>
        <v>0</v>
      </c>
      <c r="AT601" s="42">
        <v>3.9616554673182647E-2</v>
      </c>
      <c r="AU601" s="41">
        <f t="shared" si="176"/>
        <v>0.46742623429740782</v>
      </c>
      <c r="AV601" s="44">
        <f t="shared" si="177"/>
        <v>0.86847024651515148</v>
      </c>
    </row>
    <row r="602" spans="1:48" x14ac:dyDescent="0.4">
      <c r="A602" s="40">
        <v>1850</v>
      </c>
      <c r="B602" s="47">
        <v>7.2260000000000005E-2</v>
      </c>
      <c r="C602" s="41">
        <f t="shared" si="173"/>
        <v>-7.8668876705342283</v>
      </c>
      <c r="D602" s="36"/>
      <c r="E602" s="36"/>
      <c r="F602" s="38">
        <v>0.43591325757575755</v>
      </c>
      <c r="G602" s="41">
        <f t="shared" si="178"/>
        <v>0</v>
      </c>
      <c r="H602" s="38"/>
      <c r="I602" s="38"/>
      <c r="J602" s="36"/>
      <c r="K602" s="36"/>
      <c r="L602" s="36"/>
      <c r="M602" s="36"/>
      <c r="N602" s="37"/>
      <c r="O602" s="37"/>
      <c r="P602" s="37"/>
      <c r="Q602" s="37"/>
      <c r="R602" s="5">
        <v>3.8</v>
      </c>
      <c r="S602" s="41">
        <f t="shared" si="161"/>
        <v>0</v>
      </c>
      <c r="T602" s="48"/>
      <c r="U602" s="48"/>
      <c r="V602" s="5"/>
      <c r="W602" s="5"/>
      <c r="X602" s="5"/>
      <c r="Y602" s="5"/>
      <c r="Z602" s="46">
        <v>1.9934774999999998E-2</v>
      </c>
      <c r="AA602" s="41">
        <f t="shared" si="179"/>
        <v>1.1508031647087025</v>
      </c>
      <c r="AB602" s="46"/>
      <c r="AC602" s="46"/>
      <c r="AD602" s="5">
        <v>98.7</v>
      </c>
      <c r="AE602" s="41">
        <f t="shared" si="175"/>
        <v>3.1347962382445083</v>
      </c>
      <c r="AF602" s="41"/>
      <c r="AG602" s="41"/>
      <c r="AH602" s="5"/>
      <c r="AI602" s="5"/>
      <c r="AJ602" s="46"/>
      <c r="AK602" s="46"/>
      <c r="AL602" s="46"/>
      <c r="AM602" s="46"/>
      <c r="AN602" s="46"/>
      <c r="AO602" s="46"/>
      <c r="AP602" s="46"/>
      <c r="AQ602" s="46"/>
      <c r="AR602" s="45">
        <v>8.3000000000000001E-3</v>
      </c>
      <c r="AS602" s="41">
        <f t="shared" si="172"/>
        <v>0</v>
      </c>
      <c r="AT602" s="42">
        <v>3.9800871298588565E-2</v>
      </c>
      <c r="AU602" s="41">
        <f t="shared" si="176"/>
        <v>0.46525152660659153</v>
      </c>
      <c r="AV602" s="44">
        <f t="shared" si="177"/>
        <v>0.86728160651515152</v>
      </c>
    </row>
    <row r="603" spans="1:48" x14ac:dyDescent="0.4">
      <c r="A603" s="40">
        <v>1851</v>
      </c>
      <c r="B603" s="47">
        <v>6.8500000000000005E-2</v>
      </c>
      <c r="C603" s="41">
        <f t="shared" si="173"/>
        <v>-5.2034320509272032</v>
      </c>
      <c r="D603" s="36"/>
      <c r="E603" s="36"/>
      <c r="F603" s="38">
        <v>0.43591325757575755</v>
      </c>
      <c r="G603" s="41">
        <f t="shared" si="178"/>
        <v>0</v>
      </c>
      <c r="H603" s="38"/>
      <c r="I603" s="38"/>
      <c r="J603" s="36"/>
      <c r="K603" s="36"/>
      <c r="L603" s="36"/>
      <c r="M603" s="36"/>
      <c r="N603" s="37"/>
      <c r="O603" s="37"/>
      <c r="P603" s="37"/>
      <c r="Q603" s="37"/>
      <c r="R603" s="5">
        <v>3.8</v>
      </c>
      <c r="S603" s="41">
        <f t="shared" si="161"/>
        <v>0</v>
      </c>
      <c r="T603" s="48"/>
      <c r="U603" s="48"/>
      <c r="V603" s="5"/>
      <c r="W603" s="5"/>
      <c r="X603" s="5"/>
      <c r="Y603" s="5"/>
      <c r="Z603" s="46">
        <v>1.9570949999999997E-2</v>
      </c>
      <c r="AA603" s="41">
        <f t="shared" si="179"/>
        <v>-1.8250770324721555</v>
      </c>
      <c r="AB603" s="46"/>
      <c r="AC603" s="46"/>
      <c r="AD603" s="5">
        <v>97.9</v>
      </c>
      <c r="AE603" s="41">
        <f t="shared" si="175"/>
        <v>-0.81053698074974312</v>
      </c>
      <c r="AF603" s="41"/>
      <c r="AG603" s="41"/>
      <c r="AH603" s="5"/>
      <c r="AI603" s="5"/>
      <c r="AJ603" s="46"/>
      <c r="AK603" s="46"/>
      <c r="AL603" s="46"/>
      <c r="AM603" s="46"/>
      <c r="AN603" s="46"/>
      <c r="AO603" s="46"/>
      <c r="AP603" s="46"/>
      <c r="AQ603" s="46"/>
      <c r="AR603" s="45">
        <v>8.3000000000000001E-3</v>
      </c>
      <c r="AS603" s="41">
        <f t="shared" si="172"/>
        <v>0</v>
      </c>
      <c r="AT603" s="42">
        <v>4.0411420120245629E-2</v>
      </c>
      <c r="AU603" s="41">
        <f t="shared" si="176"/>
        <v>1.5340086830679889</v>
      </c>
      <c r="AV603" s="44">
        <f t="shared" si="177"/>
        <v>0.86645684151515157</v>
      </c>
    </row>
    <row r="604" spans="1:48" x14ac:dyDescent="0.4">
      <c r="A604" s="40">
        <v>1852</v>
      </c>
      <c r="B604" s="47">
        <v>6.5439999999999998E-2</v>
      </c>
      <c r="C604" s="41">
        <f t="shared" si="173"/>
        <v>-4.4671532846715429</v>
      </c>
      <c r="D604" s="36"/>
      <c r="E604" s="36"/>
      <c r="F604" s="38">
        <v>0.43591325757575755</v>
      </c>
      <c r="G604" s="41">
        <f t="shared" si="178"/>
        <v>0</v>
      </c>
      <c r="H604" s="38"/>
      <c r="I604" s="38"/>
      <c r="J604" s="36"/>
      <c r="K604" s="36"/>
      <c r="L604" s="36"/>
      <c r="M604" s="36"/>
      <c r="N604" s="37"/>
      <c r="O604" s="37"/>
      <c r="P604" s="37"/>
      <c r="Q604" s="37"/>
      <c r="R604" s="5">
        <v>3.8</v>
      </c>
      <c r="S604" s="41">
        <f t="shared" si="161"/>
        <v>0</v>
      </c>
      <c r="T604" s="48"/>
      <c r="U604" s="48"/>
      <c r="V604" s="5"/>
      <c r="W604" s="5"/>
      <c r="X604" s="5"/>
      <c r="Y604" s="5"/>
      <c r="Z604" s="46">
        <v>1.9717424999999997E-2</v>
      </c>
      <c r="AA604" s="41">
        <f t="shared" si="179"/>
        <v>0.7484307098020393</v>
      </c>
      <c r="AB604" s="46"/>
      <c r="AC604" s="46"/>
      <c r="AD604" s="5">
        <v>98.8</v>
      </c>
      <c r="AE604" s="41">
        <f t="shared" si="175"/>
        <v>0.91930541368743235</v>
      </c>
      <c r="AF604" s="41"/>
      <c r="AG604" s="41"/>
      <c r="AH604" s="5"/>
      <c r="AI604" s="5"/>
      <c r="AJ604" s="46"/>
      <c r="AK604" s="46"/>
      <c r="AL604" s="46"/>
      <c r="AM604" s="46"/>
      <c r="AN604" s="46"/>
      <c r="AO604" s="46"/>
      <c r="AP604" s="46"/>
      <c r="AQ604" s="46"/>
      <c r="AR604" s="45">
        <v>8.3000000000000001E-3</v>
      </c>
      <c r="AS604" s="41">
        <f t="shared" si="172"/>
        <v>0</v>
      </c>
      <c r="AT604" s="42">
        <v>4.011190560396103E-2</v>
      </c>
      <c r="AU604" s="41">
        <f t="shared" si="176"/>
        <v>-0.74116305587228481</v>
      </c>
      <c r="AV604" s="44">
        <f t="shared" si="177"/>
        <v>0.86587413651515133</v>
      </c>
    </row>
    <row r="605" spans="1:48" x14ac:dyDescent="0.4">
      <c r="A605" s="40">
        <v>1853</v>
      </c>
      <c r="B605" s="47">
        <v>6.1890000000000001E-2</v>
      </c>
      <c r="C605" s="41">
        <f t="shared" si="173"/>
        <v>-5.4248166259168613</v>
      </c>
      <c r="D605" s="36"/>
      <c r="E605" s="36"/>
      <c r="F605" s="38">
        <v>0.43591325757575755</v>
      </c>
      <c r="G605" s="41">
        <f t="shared" si="178"/>
        <v>0</v>
      </c>
      <c r="H605" s="38"/>
      <c r="I605" s="38"/>
      <c r="J605" s="36"/>
      <c r="K605" s="36"/>
      <c r="L605" s="36"/>
      <c r="M605" s="36"/>
      <c r="N605" s="37"/>
      <c r="O605" s="37"/>
      <c r="P605" s="37"/>
      <c r="Q605" s="37"/>
      <c r="R605" s="5">
        <v>3.8</v>
      </c>
      <c r="S605" s="41">
        <f t="shared" si="161"/>
        <v>0</v>
      </c>
      <c r="T605" s="48"/>
      <c r="U605" s="48"/>
      <c r="V605" s="5"/>
      <c r="W605" s="5"/>
      <c r="X605" s="5"/>
      <c r="Y605" s="5"/>
      <c r="Z605" s="46">
        <v>1.9537875E-2</v>
      </c>
      <c r="AA605" s="41">
        <f t="shared" si="179"/>
        <v>-0.91061586388687665</v>
      </c>
      <c r="AB605" s="46"/>
      <c r="AC605" s="46"/>
      <c r="AD605" s="5">
        <v>99.5</v>
      </c>
      <c r="AE605" s="41">
        <f t="shared" si="175"/>
        <v>0.70850202429149078</v>
      </c>
      <c r="AF605" s="41"/>
      <c r="AG605" s="41"/>
      <c r="AH605" s="5"/>
      <c r="AI605" s="5"/>
      <c r="AJ605" s="46"/>
      <c r="AK605" s="46"/>
      <c r="AL605" s="46"/>
      <c r="AM605" s="46"/>
      <c r="AN605" s="46"/>
      <c r="AO605" s="46"/>
      <c r="AP605" s="46"/>
      <c r="AQ605" s="46"/>
      <c r="AR605" s="45">
        <v>8.3000000000000001E-3</v>
      </c>
      <c r="AS605" s="41">
        <f t="shared" si="172"/>
        <v>0</v>
      </c>
      <c r="AT605" s="42">
        <v>4.0710934636530235E-2</v>
      </c>
      <c r="AU605" s="41">
        <f t="shared" si="176"/>
        <v>1.4933946008041321</v>
      </c>
      <c r="AV605" s="44">
        <f t="shared" si="177"/>
        <v>0.86512822651515153</v>
      </c>
    </row>
    <row r="606" spans="1:48" x14ac:dyDescent="0.4">
      <c r="A606" s="40">
        <v>1854</v>
      </c>
      <c r="B606" s="47">
        <v>6.5129999999999993E-2</v>
      </c>
      <c r="C606" s="41">
        <f t="shared" si="173"/>
        <v>5.2350945225399848</v>
      </c>
      <c r="D606" s="36"/>
      <c r="E606" s="36"/>
      <c r="F606" s="38">
        <v>0.43591325757575755</v>
      </c>
      <c r="G606" s="41">
        <f t="shared" si="178"/>
        <v>0</v>
      </c>
      <c r="H606" s="38"/>
      <c r="I606" s="38"/>
      <c r="J606" s="36"/>
      <c r="K606" s="36"/>
      <c r="L606" s="36"/>
      <c r="M606" s="36"/>
      <c r="N606" s="37"/>
      <c r="O606" s="37"/>
      <c r="P606" s="37"/>
      <c r="Q606" s="37"/>
      <c r="R606" s="5">
        <v>3.8</v>
      </c>
      <c r="S606" s="41">
        <f t="shared" si="161"/>
        <v>0</v>
      </c>
      <c r="T606" s="48"/>
      <c r="U606" s="48"/>
      <c r="V606" s="5"/>
      <c r="W606" s="5"/>
      <c r="X606" s="5"/>
      <c r="Y606" s="5"/>
      <c r="Z606" s="46">
        <v>1.9315800000000001E-2</v>
      </c>
      <c r="AA606" s="41">
        <f t="shared" si="179"/>
        <v>-1.1366384522369932</v>
      </c>
      <c r="AB606" s="46"/>
      <c r="AC606" s="46"/>
      <c r="AD606" s="5">
        <v>94.2</v>
      </c>
      <c r="AE606" s="41">
        <f t="shared" si="175"/>
        <v>-5.3266331658291417</v>
      </c>
      <c r="AF606" s="41"/>
      <c r="AG606" s="41"/>
      <c r="AH606" s="5"/>
      <c r="AI606" s="5"/>
      <c r="AJ606" s="46"/>
      <c r="AK606" s="46"/>
      <c r="AL606" s="46"/>
      <c r="AM606" s="46"/>
      <c r="AN606" s="46"/>
      <c r="AO606" s="46"/>
      <c r="AP606" s="46"/>
      <c r="AQ606" s="46"/>
      <c r="AR606" s="45">
        <v>8.3000000000000001E-3</v>
      </c>
      <c r="AS606" s="41">
        <f t="shared" si="172"/>
        <v>0</v>
      </c>
      <c r="AT606" s="42">
        <v>4.0710934636530235E-2</v>
      </c>
      <c r="AU606" s="41">
        <f t="shared" si="176"/>
        <v>0</v>
      </c>
      <c r="AV606" s="44">
        <f t="shared" si="177"/>
        <v>0.86573181151515155</v>
      </c>
    </row>
    <row r="607" spans="1:48" x14ac:dyDescent="0.4">
      <c r="A607" s="40">
        <v>1855</v>
      </c>
      <c r="B607" s="47">
        <v>7.0499999999999993E-2</v>
      </c>
      <c r="C607" s="41">
        <f t="shared" si="173"/>
        <v>8.245048364808838</v>
      </c>
      <c r="D607" s="36"/>
      <c r="E607" s="36"/>
      <c r="F607" s="38">
        <v>0.43591325757575755</v>
      </c>
      <c r="G607" s="41">
        <f t="shared" si="178"/>
        <v>0</v>
      </c>
      <c r="H607" s="38"/>
      <c r="I607" s="38"/>
      <c r="J607" s="36"/>
      <c r="K607" s="36"/>
      <c r="L607" s="36"/>
      <c r="M607" s="36"/>
      <c r="N607" s="37"/>
      <c r="O607" s="37"/>
      <c r="P607" s="37"/>
      <c r="Q607" s="37"/>
      <c r="R607" s="5">
        <v>3.8</v>
      </c>
      <c r="S607" s="41">
        <f t="shared" si="161"/>
        <v>0</v>
      </c>
      <c r="T607" s="48"/>
      <c r="U607" s="48"/>
      <c r="V607" s="5"/>
      <c r="W607" s="5"/>
      <c r="X607" s="5"/>
      <c r="Y607" s="5"/>
      <c r="Z607" s="46">
        <v>1.9589849999999999E-2</v>
      </c>
      <c r="AA607" s="41">
        <f t="shared" si="179"/>
        <v>1.4187866927592774</v>
      </c>
      <c r="AB607" s="46"/>
      <c r="AC607" s="46"/>
      <c r="AD607" s="5">
        <v>93</v>
      </c>
      <c r="AE607" s="41">
        <f t="shared" si="175"/>
        <v>-1.2738853503184711</v>
      </c>
      <c r="AF607" s="41"/>
      <c r="AG607" s="41"/>
      <c r="AH607" s="5"/>
      <c r="AI607" s="5"/>
      <c r="AJ607" s="46"/>
      <c r="AK607" s="46"/>
      <c r="AL607" s="46"/>
      <c r="AM607" s="46"/>
      <c r="AN607" s="46"/>
      <c r="AO607" s="46"/>
      <c r="AP607" s="46"/>
      <c r="AQ607" s="46"/>
      <c r="AR607" s="45">
        <v>8.3000000000000001E-3</v>
      </c>
      <c r="AS607" s="41">
        <f t="shared" si="172"/>
        <v>0</v>
      </c>
      <c r="AT607" s="42">
        <v>4.0411420120245629E-2</v>
      </c>
      <c r="AU607" s="41">
        <f t="shared" si="176"/>
        <v>-0.7357102433503182</v>
      </c>
      <c r="AV607" s="44">
        <f t="shared" si="177"/>
        <v>0.86686062151515153</v>
      </c>
    </row>
    <row r="608" spans="1:48" x14ac:dyDescent="0.4">
      <c r="A608" s="40">
        <v>1856</v>
      </c>
      <c r="B608" s="47">
        <v>6.1089999999999998E-2</v>
      </c>
      <c r="C608" s="41">
        <f t="shared" si="173"/>
        <v>-13.347517730496449</v>
      </c>
      <c r="D608" s="36"/>
      <c r="E608" s="36"/>
      <c r="F608" s="38">
        <v>0.43591325757575755</v>
      </c>
      <c r="G608" s="41">
        <f t="shared" si="178"/>
        <v>0</v>
      </c>
      <c r="H608" s="38"/>
      <c r="I608" s="38"/>
      <c r="J608" s="36"/>
      <c r="K608" s="36"/>
      <c r="L608" s="36"/>
      <c r="M608" s="36"/>
      <c r="N608" s="37"/>
      <c r="O608" s="37"/>
      <c r="P608" s="37"/>
      <c r="Q608" s="37"/>
      <c r="R608" s="5">
        <v>3.8</v>
      </c>
      <c r="S608" s="41">
        <f t="shared" si="161"/>
        <v>0</v>
      </c>
      <c r="T608" s="5"/>
      <c r="U608" s="5"/>
      <c r="V608" s="5"/>
      <c r="W608" s="5"/>
      <c r="X608" s="5"/>
      <c r="Y608" s="5"/>
      <c r="Z608" s="46"/>
      <c r="AA608" s="46"/>
      <c r="AB608" s="46"/>
      <c r="AC608" s="46"/>
      <c r="AD608" s="5">
        <v>98.4</v>
      </c>
      <c r="AE608" s="41">
        <f t="shared" si="175"/>
        <v>5.8064516129032295</v>
      </c>
      <c r="AF608" s="41"/>
      <c r="AG608" s="41"/>
      <c r="AH608" s="5"/>
      <c r="AI608" s="5"/>
      <c r="AJ608" s="46"/>
      <c r="AK608" s="46"/>
      <c r="AL608" s="46"/>
      <c r="AM608" s="46"/>
      <c r="AN608" s="46"/>
      <c r="AO608" s="46"/>
      <c r="AP608" s="46"/>
      <c r="AQ608" s="46"/>
      <c r="AR608" s="45">
        <v>8.3000000000000001E-3</v>
      </c>
      <c r="AS608" s="41">
        <f t="shared" si="172"/>
        <v>0</v>
      </c>
      <c r="AT608" s="42">
        <v>4.0411420120245629E-2</v>
      </c>
      <c r="AU608" s="41">
        <f t="shared" si="176"/>
        <v>0</v>
      </c>
      <c r="AV608" s="44">
        <f t="shared" si="177"/>
        <v>1.0763258143939394</v>
      </c>
    </row>
    <row r="609" spans="1:48" x14ac:dyDescent="0.4">
      <c r="A609" s="40">
        <v>1857</v>
      </c>
      <c r="B609" s="47">
        <v>6.4500000000000002E-2</v>
      </c>
      <c r="C609" s="41">
        <f t="shared" si="173"/>
        <v>5.5819283025045019</v>
      </c>
      <c r="D609" s="36"/>
      <c r="E609" s="36"/>
      <c r="F609" s="38">
        <v>0.43591325757575755</v>
      </c>
      <c r="G609" s="41">
        <f t="shared" si="178"/>
        <v>0</v>
      </c>
      <c r="H609" s="38"/>
      <c r="I609" s="38"/>
      <c r="J609" s="36"/>
      <c r="K609" s="36"/>
      <c r="L609" s="36"/>
      <c r="M609" s="36"/>
      <c r="N609" s="37"/>
      <c r="O609" s="37"/>
      <c r="P609" s="37"/>
      <c r="Q609" s="37"/>
      <c r="R609" s="5">
        <v>3.8</v>
      </c>
      <c r="S609" s="41">
        <f>100*(R609/R608-1)</f>
        <v>0</v>
      </c>
      <c r="T609" s="5"/>
      <c r="U609" s="5"/>
      <c r="V609" s="5"/>
      <c r="W609" s="5"/>
      <c r="X609" s="5"/>
      <c r="Y609" s="5"/>
      <c r="Z609" s="46"/>
      <c r="AA609" s="46"/>
      <c r="AB609" s="46"/>
      <c r="AC609" s="46"/>
      <c r="AD609" s="5">
        <v>96.3</v>
      </c>
      <c r="AE609" s="41">
        <f t="shared" si="175"/>
        <v>-2.1341463414634276</v>
      </c>
      <c r="AF609" s="41"/>
      <c r="AG609" s="41"/>
      <c r="AH609" s="5"/>
      <c r="AI609" s="5"/>
      <c r="AJ609" s="46"/>
      <c r="AK609" s="46"/>
      <c r="AL609" s="46"/>
      <c r="AM609" s="46"/>
      <c r="AN609" s="46"/>
      <c r="AO609" s="46"/>
      <c r="AP609" s="46"/>
      <c r="AQ609" s="46"/>
      <c r="AR609" s="45">
        <v>8.3000000000000001E-3</v>
      </c>
      <c r="AS609" s="41">
        <f t="shared" si="172"/>
        <v>0</v>
      </c>
      <c r="AT609" s="42">
        <v>4.0710934636530235E-2</v>
      </c>
      <c r="AU609" s="41">
        <f t="shared" si="176"/>
        <v>0.74116305587230702</v>
      </c>
      <c r="AV609" s="44">
        <f t="shared" si="177"/>
        <v>1.0771783143939393</v>
      </c>
    </row>
    <row r="610" spans="1:48" x14ac:dyDescent="0.4">
      <c r="A610" s="40">
        <v>1858</v>
      </c>
      <c r="B610" s="47">
        <v>7.4579999999999994E-2</v>
      </c>
      <c r="C610" s="41">
        <f t="shared" si="173"/>
        <v>15.627906976744166</v>
      </c>
      <c r="D610" s="36"/>
      <c r="E610" s="36"/>
      <c r="F610" s="38">
        <v>0.43591325757575755</v>
      </c>
      <c r="G610" s="41">
        <f t="shared" si="178"/>
        <v>0</v>
      </c>
      <c r="H610" s="38"/>
      <c r="I610" s="38"/>
      <c r="J610" s="36"/>
      <c r="K610" s="36"/>
      <c r="L610" s="36"/>
      <c r="M610" s="36"/>
      <c r="N610" s="37"/>
      <c r="O610" s="37"/>
      <c r="P610" s="37"/>
      <c r="Q610" s="37"/>
      <c r="R610" s="5">
        <v>3.8</v>
      </c>
      <c r="S610" s="41">
        <f>100*(R610/R609-1)</f>
        <v>0</v>
      </c>
      <c r="T610" s="5"/>
      <c r="U610" s="5"/>
      <c r="V610" s="5"/>
      <c r="W610" s="5"/>
      <c r="X610" s="5"/>
      <c r="Y610" s="5"/>
      <c r="Z610" s="46"/>
      <c r="AA610" s="46"/>
      <c r="AB610" s="46"/>
      <c r="AC610" s="46"/>
      <c r="AD610" s="5">
        <v>94.6</v>
      </c>
      <c r="AE610" s="41">
        <f t="shared" ref="AE610:AE641" si="180">100*(AD610/AD609-1)</f>
        <v>-1.7653167185877505</v>
      </c>
      <c r="AF610" s="41"/>
      <c r="AG610" s="41"/>
      <c r="AH610" s="5"/>
      <c r="AI610" s="5"/>
      <c r="AJ610" s="46"/>
      <c r="AK610" s="46"/>
      <c r="AL610" s="46"/>
      <c r="AM610" s="46"/>
      <c r="AN610" s="46"/>
      <c r="AO610" s="46"/>
      <c r="AP610" s="46"/>
      <c r="AQ610" s="46"/>
      <c r="AR610" s="45">
        <v>8.3000000000000001E-3</v>
      </c>
      <c r="AS610" s="41">
        <f t="shared" si="172"/>
        <v>0</v>
      </c>
      <c r="AT610" s="42">
        <v>4.0411420120245629E-2</v>
      </c>
      <c r="AU610" s="41">
        <f t="shared" si="176"/>
        <v>-0.7357102433503182</v>
      </c>
      <c r="AV610" s="44">
        <f t="shared" si="177"/>
        <v>1.0796983143939394</v>
      </c>
    </row>
    <row r="611" spans="1:48" x14ac:dyDescent="0.4">
      <c r="A611" s="40">
        <v>1859</v>
      </c>
      <c r="B611" s="47">
        <v>7.3940000000000006E-2</v>
      </c>
      <c r="C611" s="41">
        <f t="shared" si="173"/>
        <v>-0.8581389112362392</v>
      </c>
      <c r="D611" s="36"/>
      <c r="E611" s="36"/>
      <c r="F611" s="38">
        <v>0.43591325757575755</v>
      </c>
      <c r="G611" s="41">
        <f t="shared" si="178"/>
        <v>0</v>
      </c>
      <c r="H611" s="38"/>
      <c r="I611" s="38"/>
      <c r="J611" s="36"/>
      <c r="K611" s="36"/>
      <c r="L611" s="36"/>
      <c r="M611" s="36"/>
      <c r="N611" s="37"/>
      <c r="O611" s="37"/>
      <c r="P611" s="37"/>
      <c r="Q611" s="37"/>
      <c r="R611" s="5">
        <v>3.8</v>
      </c>
      <c r="S611" s="41">
        <f>100*(R611/R610-1)</f>
        <v>0</v>
      </c>
      <c r="T611" s="5"/>
      <c r="U611" s="5"/>
      <c r="V611" s="5"/>
      <c r="W611" s="5"/>
      <c r="X611" s="5"/>
      <c r="Y611" s="5"/>
      <c r="Z611" s="46"/>
      <c r="AA611" s="46"/>
      <c r="AB611" s="46"/>
      <c r="AC611" s="46"/>
      <c r="AD611" s="5">
        <v>83.5</v>
      </c>
      <c r="AE611" s="41">
        <f t="shared" si="180"/>
        <v>-11.733615221987314</v>
      </c>
      <c r="AF611" s="41"/>
      <c r="AG611" s="41"/>
      <c r="AH611" s="5"/>
      <c r="AI611" s="5"/>
      <c r="AJ611" s="46"/>
      <c r="AK611" s="46"/>
      <c r="AL611" s="46"/>
      <c r="AM611" s="46"/>
      <c r="AN611" s="46"/>
      <c r="AO611" s="46"/>
      <c r="AP611" s="46"/>
      <c r="AQ611" s="46"/>
      <c r="AR611" s="45">
        <v>8.3000000000000001E-3</v>
      </c>
      <c r="AS611" s="41">
        <f t="shared" si="172"/>
        <v>0</v>
      </c>
      <c r="AT611" s="42">
        <v>4.1010449152814842E-2</v>
      </c>
      <c r="AU611" s="41">
        <f t="shared" si="176"/>
        <v>1.4823261117445918</v>
      </c>
      <c r="AV611" s="44">
        <f t="shared" si="177"/>
        <v>1.0795383143939394</v>
      </c>
    </row>
    <row r="612" spans="1:48" x14ac:dyDescent="0.4">
      <c r="A612" s="40">
        <v>1860</v>
      </c>
      <c r="B612" s="47">
        <v>7.5420000000000001E-2</v>
      </c>
      <c r="C612" s="41">
        <f t="shared" si="173"/>
        <v>2.0016229375168892</v>
      </c>
      <c r="D612" s="36"/>
      <c r="E612" s="36"/>
      <c r="F612" s="38">
        <v>0.43591325757575755</v>
      </c>
      <c r="G612" s="41">
        <f t="shared" si="178"/>
        <v>0</v>
      </c>
      <c r="H612" s="38"/>
      <c r="I612" s="38"/>
      <c r="J612" s="36"/>
      <c r="K612" s="36"/>
      <c r="L612" s="36"/>
      <c r="M612" s="36"/>
      <c r="N612" s="37"/>
      <c r="O612" s="37"/>
      <c r="P612" s="37"/>
      <c r="Q612" s="37"/>
      <c r="R612" s="5"/>
      <c r="S612" s="5"/>
      <c r="T612" s="5"/>
      <c r="U612" s="5"/>
      <c r="V612" s="5"/>
      <c r="W612" s="5"/>
      <c r="X612" s="5"/>
      <c r="Y612" s="5"/>
      <c r="Z612" s="46"/>
      <c r="AA612" s="46"/>
      <c r="AB612" s="46"/>
      <c r="AC612" s="46"/>
      <c r="AD612" s="5">
        <v>94.4</v>
      </c>
      <c r="AE612" s="41">
        <f t="shared" si="180"/>
        <v>13.053892215568874</v>
      </c>
      <c r="AF612" s="41"/>
      <c r="AG612" s="41"/>
      <c r="AH612" s="5"/>
      <c r="AI612" s="5"/>
      <c r="AJ612" s="46"/>
      <c r="AK612" s="46"/>
      <c r="AL612" s="46"/>
      <c r="AM612" s="46"/>
      <c r="AN612" s="46"/>
      <c r="AO612" s="46"/>
      <c r="AP612" s="46"/>
      <c r="AQ612" s="46"/>
      <c r="AR612" s="45">
        <v>8.3000000000000001E-3</v>
      </c>
      <c r="AS612" s="41">
        <f t="shared" si="172"/>
        <v>0</v>
      </c>
      <c r="AT612" s="42">
        <v>4.0710934636530235E-2</v>
      </c>
      <c r="AU612" s="41">
        <f t="shared" si="176"/>
        <v>-0.73033707865168829</v>
      </c>
      <c r="AV612" s="44">
        <f t="shared" si="177"/>
        <v>0.17321108585858583</v>
      </c>
    </row>
    <row r="613" spans="1:48" x14ac:dyDescent="0.4">
      <c r="A613" s="40">
        <v>1861</v>
      </c>
      <c r="B613" s="43"/>
      <c r="C613" s="43"/>
      <c r="D613" s="36"/>
      <c r="E613" s="36"/>
      <c r="F613" s="38">
        <v>0.43591325757575755</v>
      </c>
      <c r="G613" s="41">
        <f t="shared" si="178"/>
        <v>0</v>
      </c>
      <c r="H613" s="38"/>
      <c r="I613" s="38"/>
      <c r="J613" s="36"/>
      <c r="K613" s="36"/>
      <c r="L613" s="36"/>
      <c r="M613" s="36"/>
      <c r="N613" s="37"/>
      <c r="O613" s="37"/>
      <c r="P613" s="37"/>
      <c r="Q613" s="37"/>
      <c r="R613" s="5"/>
      <c r="S613" s="5"/>
      <c r="T613" s="5"/>
      <c r="U613" s="5"/>
      <c r="V613" s="5"/>
      <c r="W613" s="5"/>
      <c r="X613" s="5"/>
      <c r="Y613" s="5"/>
      <c r="Z613" s="46"/>
      <c r="AA613" s="46"/>
      <c r="AB613" s="46"/>
      <c r="AC613" s="46"/>
      <c r="AD613" s="5">
        <v>88.7</v>
      </c>
      <c r="AE613" s="41">
        <f t="shared" si="180"/>
        <v>-6.0381355932203391</v>
      </c>
      <c r="AF613" s="41"/>
      <c r="AG613" s="41"/>
      <c r="AH613" s="5"/>
      <c r="AI613" s="5"/>
      <c r="AJ613" s="46"/>
      <c r="AK613" s="46"/>
      <c r="AL613" s="46"/>
      <c r="AM613" s="46"/>
      <c r="AN613" s="46"/>
      <c r="AO613" s="46"/>
      <c r="AP613" s="46"/>
      <c r="AQ613" s="46"/>
      <c r="AR613" s="45">
        <v>8.3000000000000001E-3</v>
      </c>
      <c r="AS613" s="41">
        <f t="shared" si="172"/>
        <v>0</v>
      </c>
      <c r="AT613" s="42">
        <v>4.011190560396103E-2</v>
      </c>
      <c r="AU613" s="41">
        <f t="shared" si="176"/>
        <v>-1.4714204867006253</v>
      </c>
      <c r="AV613" s="44">
        <f t="shared" si="177"/>
        <v>0.22210662878787876</v>
      </c>
    </row>
    <row r="614" spans="1:48" x14ac:dyDescent="0.4">
      <c r="A614" s="40">
        <v>1862</v>
      </c>
      <c r="B614" s="43"/>
      <c r="C614" s="43"/>
      <c r="D614" s="36"/>
      <c r="E614" s="36"/>
      <c r="F614" s="38">
        <v>0.43591325757575755</v>
      </c>
      <c r="G614" s="41">
        <f t="shared" si="178"/>
        <v>0</v>
      </c>
      <c r="H614" s="38"/>
      <c r="I614" s="38"/>
      <c r="J614" s="36"/>
      <c r="K614" s="36"/>
      <c r="L614" s="36"/>
      <c r="M614" s="36"/>
      <c r="N614" s="37"/>
      <c r="O614" s="37"/>
      <c r="P614" s="37"/>
      <c r="Q614" s="37"/>
      <c r="R614" s="5"/>
      <c r="S614" s="5"/>
      <c r="T614" s="5"/>
      <c r="U614" s="5"/>
      <c r="V614" s="5"/>
      <c r="W614" s="5"/>
      <c r="X614" s="5"/>
      <c r="Y614" s="5"/>
      <c r="Z614" s="46"/>
      <c r="AA614" s="46"/>
      <c r="AB614" s="46"/>
      <c r="AC614" s="46"/>
      <c r="AD614" s="5">
        <v>85.5</v>
      </c>
      <c r="AE614" s="41">
        <f t="shared" si="180"/>
        <v>-3.6076662908680945</v>
      </c>
      <c r="AF614" s="41"/>
      <c r="AG614" s="41"/>
      <c r="AH614" s="5"/>
      <c r="AI614" s="5"/>
      <c r="AJ614" s="46"/>
      <c r="AK614" s="46"/>
      <c r="AL614" s="46"/>
      <c r="AM614" s="46"/>
      <c r="AN614" s="46"/>
      <c r="AO614" s="46"/>
      <c r="AP614" s="46"/>
      <c r="AQ614" s="46"/>
      <c r="AR614" s="45">
        <v>8.3000000000000001E-3</v>
      </c>
      <c r="AS614" s="41">
        <f t="shared" si="172"/>
        <v>0</v>
      </c>
      <c r="AT614" s="42">
        <v>4.0710934636530235E-2</v>
      </c>
      <c r="AU614" s="41">
        <f t="shared" si="176"/>
        <v>1.4933946008041321</v>
      </c>
      <c r="AV614" s="44">
        <f t="shared" si="177"/>
        <v>0.22210662878787876</v>
      </c>
    </row>
    <row r="615" spans="1:48" x14ac:dyDescent="0.4">
      <c r="A615" s="40">
        <v>1863</v>
      </c>
      <c r="B615" s="43"/>
      <c r="C615" s="43"/>
      <c r="D615" s="36"/>
      <c r="E615" s="36"/>
      <c r="F615" s="38">
        <v>0.43591325757575755</v>
      </c>
      <c r="G615" s="41">
        <f t="shared" si="178"/>
        <v>0</v>
      </c>
      <c r="H615" s="38"/>
      <c r="I615" s="38"/>
      <c r="J615" s="36"/>
      <c r="K615" s="36"/>
      <c r="L615" s="36"/>
      <c r="M615" s="36"/>
      <c r="N615" s="37"/>
      <c r="O615" s="37"/>
      <c r="P615" s="37"/>
      <c r="Q615" s="37"/>
      <c r="R615" s="5"/>
      <c r="S615" s="5"/>
      <c r="T615" s="5"/>
      <c r="U615" s="5"/>
      <c r="V615" s="5"/>
      <c r="W615" s="5"/>
      <c r="X615" s="5"/>
      <c r="Y615" s="5"/>
      <c r="Z615" s="46"/>
      <c r="AA615" s="46"/>
      <c r="AB615" s="46"/>
      <c r="AC615" s="46"/>
      <c r="AD615" s="5">
        <v>98.2</v>
      </c>
      <c r="AE615" s="41">
        <f t="shared" si="180"/>
        <v>14.853801169590653</v>
      </c>
      <c r="AF615" s="41"/>
      <c r="AG615" s="41"/>
      <c r="AH615" s="5"/>
      <c r="AI615" s="5"/>
      <c r="AJ615" s="46"/>
      <c r="AK615" s="46"/>
      <c r="AL615" s="46"/>
      <c r="AM615" s="46"/>
      <c r="AN615" s="46"/>
      <c r="AO615" s="46"/>
      <c r="AP615" s="46"/>
      <c r="AQ615" s="46"/>
      <c r="AR615" s="45">
        <v>8.3000000000000001E-3</v>
      </c>
      <c r="AS615" s="41">
        <f t="shared" si="172"/>
        <v>0</v>
      </c>
      <c r="AT615" s="42">
        <v>4.0561177378387943E-2</v>
      </c>
      <c r="AU615" s="41">
        <f t="shared" si="176"/>
        <v>-0.36785512167513135</v>
      </c>
      <c r="AV615" s="44">
        <f t="shared" si="177"/>
        <v>0.22210662878787876</v>
      </c>
    </row>
    <row r="616" spans="1:48" x14ac:dyDescent="0.4">
      <c r="A616" s="40">
        <v>1864</v>
      </c>
      <c r="B616" s="43"/>
      <c r="C616" s="43"/>
      <c r="D616" s="36"/>
      <c r="E616" s="36"/>
      <c r="F616" s="38">
        <v>0.43591325757575755</v>
      </c>
      <c r="G616" s="41">
        <f t="shared" si="178"/>
        <v>0</v>
      </c>
      <c r="H616" s="38"/>
      <c r="I616" s="38"/>
      <c r="J616" s="36"/>
      <c r="K616" s="36"/>
      <c r="L616" s="36"/>
      <c r="M616" s="36"/>
      <c r="N616" s="37"/>
      <c r="O616" s="37"/>
      <c r="P616" s="37"/>
      <c r="Q616" s="37"/>
      <c r="R616" s="5"/>
      <c r="S616" s="5"/>
      <c r="T616" s="5"/>
      <c r="U616" s="5"/>
      <c r="V616" s="5"/>
      <c r="W616" s="5"/>
      <c r="X616" s="5"/>
      <c r="Y616" s="5"/>
      <c r="Z616" s="46"/>
      <c r="AA616" s="46"/>
      <c r="AB616" s="46"/>
      <c r="AC616" s="46"/>
      <c r="AD616" s="5">
        <v>77.3</v>
      </c>
      <c r="AE616" s="41">
        <f t="shared" si="180"/>
        <v>-21.283095723014267</v>
      </c>
      <c r="AF616" s="41"/>
      <c r="AG616" s="41"/>
      <c r="AH616" s="5"/>
      <c r="AI616" s="5"/>
      <c r="AJ616" s="46"/>
      <c r="AK616" s="46"/>
      <c r="AL616" s="46"/>
      <c r="AM616" s="46"/>
      <c r="AN616" s="46"/>
      <c r="AO616" s="46"/>
      <c r="AP616" s="46"/>
      <c r="AQ616" s="46"/>
      <c r="AR616" s="45">
        <v>8.3000000000000001E-3</v>
      </c>
      <c r="AS616" s="41">
        <f t="shared" si="172"/>
        <v>0</v>
      </c>
      <c r="AT616" s="42">
        <v>4.0561177378387943E-2</v>
      </c>
      <c r="AU616" s="41">
        <f t="shared" si="176"/>
        <v>0</v>
      </c>
      <c r="AV616" s="44">
        <f t="shared" si="177"/>
        <v>0.22210662878787876</v>
      </c>
    </row>
    <row r="617" spans="1:48" x14ac:dyDescent="0.4">
      <c r="A617" s="40">
        <v>1865</v>
      </c>
      <c r="B617" s="43"/>
      <c r="C617" s="43"/>
      <c r="D617" s="36"/>
      <c r="E617" s="36"/>
      <c r="F617" s="38">
        <v>0.43591325757575755</v>
      </c>
      <c r="G617" s="41">
        <f t="shared" si="178"/>
        <v>0</v>
      </c>
      <c r="H617" s="38"/>
      <c r="I617" s="38"/>
      <c r="J617" s="36"/>
      <c r="K617" s="36"/>
      <c r="L617" s="36"/>
      <c r="M617" s="36"/>
      <c r="N617" s="37"/>
      <c r="O617" s="37"/>
      <c r="P617" s="37"/>
      <c r="Q617" s="37"/>
      <c r="R617" s="5"/>
      <c r="S617" s="5"/>
      <c r="T617" s="5"/>
      <c r="U617" s="5"/>
      <c r="V617" s="5"/>
      <c r="W617" s="5"/>
      <c r="X617" s="5"/>
      <c r="Y617" s="5"/>
      <c r="Z617" s="46"/>
      <c r="AA617" s="46"/>
      <c r="AB617" s="46"/>
      <c r="AC617" s="46"/>
      <c r="AD617" s="5">
        <v>81.8</v>
      </c>
      <c r="AE617" s="41">
        <f t="shared" si="180"/>
        <v>5.8214747736093253</v>
      </c>
      <c r="AF617" s="41"/>
      <c r="AG617" s="41"/>
      <c r="AH617" s="5"/>
      <c r="AI617" s="5"/>
      <c r="AJ617" s="46"/>
      <c r="AK617" s="46"/>
      <c r="AL617" s="46"/>
      <c r="AM617" s="46"/>
      <c r="AN617" s="46"/>
      <c r="AO617" s="46"/>
      <c r="AP617" s="46"/>
      <c r="AQ617" s="46"/>
      <c r="AR617" s="45">
        <v>8.3000000000000001E-3</v>
      </c>
      <c r="AS617" s="41">
        <f t="shared" si="172"/>
        <v>0</v>
      </c>
      <c r="AT617" s="42">
        <v>4.0319261807542681E-2</v>
      </c>
      <c r="AU617" s="41">
        <f t="shared" ref="AU617:AU648" si="181">100*(AT617/AT616-1)</f>
        <v>-0.59642147117298094</v>
      </c>
      <c r="AV617" s="44">
        <f t="shared" si="177"/>
        <v>0.22210662878787876</v>
      </c>
    </row>
    <row r="618" spans="1:48" x14ac:dyDescent="0.4">
      <c r="A618" s="40">
        <v>1866</v>
      </c>
      <c r="B618" s="43"/>
      <c r="C618" s="43"/>
      <c r="D618" s="36"/>
      <c r="E618" s="36"/>
      <c r="F618" s="38">
        <v>0.43591325757575755</v>
      </c>
      <c r="G618" s="41">
        <f t="shared" si="178"/>
        <v>0</v>
      </c>
      <c r="H618" s="38"/>
      <c r="I618" s="38"/>
      <c r="J618" s="36"/>
      <c r="K618" s="36"/>
      <c r="L618" s="36"/>
      <c r="M618" s="36"/>
      <c r="N618" s="37"/>
      <c r="O618" s="37"/>
      <c r="P618" s="37"/>
      <c r="Q618" s="37"/>
      <c r="R618" s="5"/>
      <c r="S618" s="5"/>
      <c r="T618" s="5"/>
      <c r="U618" s="5"/>
      <c r="V618" s="5"/>
      <c r="W618" s="5"/>
      <c r="X618" s="5"/>
      <c r="Y618" s="5"/>
      <c r="Z618" s="46"/>
      <c r="AA618" s="46"/>
      <c r="AB618" s="46"/>
      <c r="AC618" s="46"/>
      <c r="AD618" s="5">
        <v>68</v>
      </c>
      <c r="AE618" s="41">
        <f t="shared" si="180"/>
        <v>-16.870415647921753</v>
      </c>
      <c r="AF618" s="41"/>
      <c r="AG618" s="41"/>
      <c r="AH618" s="5"/>
      <c r="AI618" s="5"/>
      <c r="AJ618" s="46"/>
      <c r="AK618" s="46"/>
      <c r="AL618" s="46"/>
      <c r="AM618" s="46"/>
      <c r="AN618" s="46"/>
      <c r="AO618" s="46"/>
      <c r="AP618" s="46"/>
      <c r="AQ618" s="46"/>
      <c r="AR618" s="45">
        <v>8.3000000000000001E-3</v>
      </c>
      <c r="AS618" s="41">
        <f t="shared" si="172"/>
        <v>0</v>
      </c>
      <c r="AT618" s="42">
        <v>4.0376860752982024E-2</v>
      </c>
      <c r="AU618" s="41">
        <f t="shared" si="181"/>
        <v>0.14285714285713347</v>
      </c>
      <c r="AV618" s="44">
        <f t="shared" si="177"/>
        <v>0.22210662878787876</v>
      </c>
    </row>
    <row r="619" spans="1:48" x14ac:dyDescent="0.4">
      <c r="A619" s="40">
        <v>1867</v>
      </c>
      <c r="B619" s="43"/>
      <c r="C619" s="43"/>
      <c r="D619" s="36"/>
      <c r="E619" s="36"/>
      <c r="F619" s="38">
        <v>0.43591325757575755</v>
      </c>
      <c r="G619" s="41">
        <f t="shared" si="178"/>
        <v>0</v>
      </c>
      <c r="H619" s="38"/>
      <c r="I619" s="38"/>
      <c r="J619" s="36"/>
      <c r="K619" s="36"/>
      <c r="L619" s="36"/>
      <c r="M619" s="36"/>
      <c r="N619" s="37"/>
      <c r="O619" s="37"/>
      <c r="P619" s="37"/>
      <c r="Q619" s="37"/>
      <c r="R619" s="5"/>
      <c r="S619" s="5"/>
      <c r="T619" s="5"/>
      <c r="U619" s="5"/>
      <c r="V619" s="5"/>
      <c r="W619" s="5"/>
      <c r="X619" s="5"/>
      <c r="Y619" s="5"/>
      <c r="Z619" s="46"/>
      <c r="AA619" s="46"/>
      <c r="AB619" s="46"/>
      <c r="AC619" s="46"/>
      <c r="AD619" s="5">
        <v>90.7</v>
      </c>
      <c r="AE619" s="41">
        <f t="shared" si="180"/>
        <v>33.382352941176485</v>
      </c>
      <c r="AF619" s="41"/>
      <c r="AG619" s="41"/>
      <c r="AH619" s="5"/>
      <c r="AI619" s="5"/>
      <c r="AJ619" s="46"/>
      <c r="AK619" s="46"/>
      <c r="AL619" s="46"/>
      <c r="AM619" s="46"/>
      <c r="AN619" s="46"/>
      <c r="AO619" s="46"/>
      <c r="AP619" s="46"/>
      <c r="AQ619" s="46"/>
      <c r="AR619" s="45">
        <v>8.3000000000000001E-3</v>
      </c>
      <c r="AS619" s="41">
        <f t="shared" si="172"/>
        <v>0</v>
      </c>
      <c r="AT619" s="42">
        <v>4.011190560396103E-2</v>
      </c>
      <c r="AU619" s="41">
        <f t="shared" si="181"/>
        <v>-0.65620542082738265</v>
      </c>
      <c r="AV619" s="44">
        <f t="shared" si="177"/>
        <v>0.22210662878787876</v>
      </c>
    </row>
    <row r="620" spans="1:48" x14ac:dyDescent="0.4">
      <c r="A620" s="40">
        <v>1868</v>
      </c>
      <c r="B620" s="43"/>
      <c r="C620" s="43"/>
      <c r="D620" s="36"/>
      <c r="E620" s="36"/>
      <c r="F620" s="38">
        <v>0.43591325757575755</v>
      </c>
      <c r="G620" s="41">
        <f t="shared" si="178"/>
        <v>0</v>
      </c>
      <c r="H620" s="38"/>
      <c r="I620" s="38"/>
      <c r="J620" s="36"/>
      <c r="K620" s="36"/>
      <c r="L620" s="36"/>
      <c r="M620" s="36"/>
      <c r="N620" s="37"/>
      <c r="O620" s="37"/>
      <c r="P620" s="37"/>
      <c r="Q620" s="37"/>
      <c r="R620" s="5"/>
      <c r="S620" s="5"/>
      <c r="T620" s="5"/>
      <c r="U620" s="5"/>
      <c r="V620" s="5"/>
      <c r="W620" s="5"/>
      <c r="X620" s="5"/>
      <c r="Y620" s="5"/>
      <c r="Z620" s="46"/>
      <c r="AA620" s="46"/>
      <c r="AB620" s="46"/>
      <c r="AC620" s="46"/>
      <c r="AD620" s="5">
        <v>85.5</v>
      </c>
      <c r="AE620" s="41">
        <f t="shared" si="180"/>
        <v>-5.7331863285556839</v>
      </c>
      <c r="AF620" s="41"/>
      <c r="AG620" s="41"/>
      <c r="AH620" s="5"/>
      <c r="AI620" s="5"/>
      <c r="AJ620" s="46"/>
      <c r="AK620" s="46"/>
      <c r="AL620" s="46"/>
      <c r="AM620" s="46"/>
      <c r="AN620" s="46"/>
      <c r="AO620" s="46"/>
      <c r="AP620" s="46"/>
      <c r="AQ620" s="46"/>
      <c r="AR620" s="45">
        <v>8.3000000000000001E-3</v>
      </c>
      <c r="AS620" s="41">
        <f t="shared" si="172"/>
        <v>0</v>
      </c>
      <c r="AT620" s="42">
        <v>3.998518792399447E-2</v>
      </c>
      <c r="AU620" s="41">
        <f t="shared" si="181"/>
        <v>-0.31591039632394846</v>
      </c>
      <c r="AV620" s="44">
        <f t="shared" si="177"/>
        <v>0.22210662878787876</v>
      </c>
    </row>
    <row r="621" spans="1:48" x14ac:dyDescent="0.4">
      <c r="A621" s="40">
        <v>1869</v>
      </c>
      <c r="B621" s="43"/>
      <c r="C621" s="43"/>
      <c r="D621" s="36"/>
      <c r="E621" s="36"/>
      <c r="F621" s="38">
        <v>0.43591325757575755</v>
      </c>
      <c r="G621" s="41">
        <f t="shared" si="178"/>
        <v>0</v>
      </c>
      <c r="H621" s="38"/>
      <c r="I621" s="38"/>
      <c r="J621" s="36"/>
      <c r="K621" s="36"/>
      <c r="L621" s="36"/>
      <c r="M621" s="36"/>
      <c r="N621" s="37"/>
      <c r="O621" s="37"/>
      <c r="P621" s="37"/>
      <c r="Q621" s="37"/>
      <c r="R621" s="5"/>
      <c r="S621" s="5"/>
      <c r="T621" s="5"/>
      <c r="U621" s="5"/>
      <c r="V621" s="5"/>
      <c r="W621" s="5"/>
      <c r="X621" s="5"/>
      <c r="Y621" s="5"/>
      <c r="Z621" s="46"/>
      <c r="AA621" s="46"/>
      <c r="AB621" s="46"/>
      <c r="AC621" s="46"/>
      <c r="AD621" s="5">
        <v>76.400000000000006</v>
      </c>
      <c r="AE621" s="41">
        <f t="shared" si="180"/>
        <v>-10.643274853801167</v>
      </c>
      <c r="AF621" s="41"/>
      <c r="AG621" s="41"/>
      <c r="AH621" s="5"/>
      <c r="AI621" s="5"/>
      <c r="AJ621" s="46"/>
      <c r="AK621" s="46"/>
      <c r="AL621" s="46"/>
      <c r="AM621" s="46"/>
      <c r="AN621" s="46"/>
      <c r="AO621" s="46"/>
      <c r="AP621" s="46"/>
      <c r="AQ621" s="46"/>
      <c r="AR621" s="45">
        <v>8.3000000000000001E-3</v>
      </c>
      <c r="AS621" s="41">
        <f t="shared" si="172"/>
        <v>0</v>
      </c>
      <c r="AT621" s="42">
        <v>3.9962148345818731E-2</v>
      </c>
      <c r="AU621" s="41">
        <f t="shared" si="181"/>
        <v>-5.7620282339387874E-2</v>
      </c>
      <c r="AV621" s="44">
        <f t="shared" si="177"/>
        <v>0.22210662878787876</v>
      </c>
    </row>
    <row r="622" spans="1:48" x14ac:dyDescent="0.4">
      <c r="A622" s="40">
        <v>1870</v>
      </c>
      <c r="B622" s="43"/>
      <c r="C622" s="43"/>
      <c r="D622" s="36"/>
      <c r="E622" s="36"/>
      <c r="F622" s="38">
        <v>0.43591325757575755</v>
      </c>
      <c r="G622" s="41">
        <f t="shared" si="178"/>
        <v>0</v>
      </c>
      <c r="H622" s="38"/>
      <c r="I622" s="38"/>
      <c r="J622" s="36"/>
      <c r="K622" s="36"/>
      <c r="L622" s="36"/>
      <c r="M622" s="36"/>
      <c r="N622" s="37"/>
      <c r="O622" s="37"/>
      <c r="P622" s="37"/>
      <c r="Q622" s="37"/>
      <c r="R622" s="5"/>
      <c r="S622" s="5"/>
      <c r="T622" s="5"/>
      <c r="U622" s="5"/>
      <c r="V622" s="5"/>
      <c r="W622" s="5"/>
      <c r="X622" s="5"/>
      <c r="Y622" s="5"/>
      <c r="Z622" s="46"/>
      <c r="AA622" s="46"/>
      <c r="AB622" s="46"/>
      <c r="AC622" s="46"/>
      <c r="AD622" s="5">
        <v>77.7</v>
      </c>
      <c r="AE622" s="41">
        <f t="shared" si="180"/>
        <v>1.7015706806282616</v>
      </c>
      <c r="AF622" s="41"/>
      <c r="AG622" s="41"/>
      <c r="AH622" s="5"/>
      <c r="AI622" s="5"/>
      <c r="AJ622" s="46"/>
      <c r="AK622" s="46"/>
      <c r="AL622" s="46"/>
      <c r="AM622" s="46"/>
      <c r="AN622" s="46"/>
      <c r="AO622" s="46"/>
      <c r="AP622" s="46"/>
      <c r="AQ622" s="46"/>
      <c r="AR622" s="45">
        <v>8.3000000000000001E-3</v>
      </c>
      <c r="AS622" s="41">
        <f t="shared" si="172"/>
        <v>0</v>
      </c>
      <c r="AT622" s="42">
        <v>4.004278686943382E-2</v>
      </c>
      <c r="AU622" s="41">
        <f t="shared" si="181"/>
        <v>0.20178725857595836</v>
      </c>
      <c r="AV622" s="44">
        <f t="shared" si="177"/>
        <v>0.22210662878787876</v>
      </c>
    </row>
    <row r="623" spans="1:48" x14ac:dyDescent="0.4">
      <c r="A623" s="40">
        <v>1871</v>
      </c>
      <c r="B623" s="43"/>
      <c r="C623" s="43"/>
      <c r="D623" s="36"/>
      <c r="E623" s="36"/>
      <c r="F623" s="38">
        <v>0.43591325757575755</v>
      </c>
      <c r="G623" s="41">
        <f t="shared" si="178"/>
        <v>0</v>
      </c>
      <c r="H623" s="38"/>
      <c r="I623" s="38"/>
      <c r="J623" s="36"/>
      <c r="K623" s="36"/>
      <c r="L623" s="36"/>
      <c r="M623" s="36"/>
      <c r="N623" s="37"/>
      <c r="O623" s="37"/>
      <c r="P623" s="37"/>
      <c r="Q623" s="37"/>
      <c r="R623" s="5"/>
      <c r="S623" s="5"/>
      <c r="T623" s="5"/>
      <c r="U623" s="5"/>
      <c r="V623" s="5"/>
      <c r="W623" s="5"/>
      <c r="X623" s="5"/>
      <c r="Y623" s="5"/>
      <c r="Z623" s="46"/>
      <c r="AA623" s="46"/>
      <c r="AB623" s="46"/>
      <c r="AC623" s="46"/>
      <c r="AD623" s="5">
        <v>85.2</v>
      </c>
      <c r="AE623" s="41">
        <f t="shared" si="180"/>
        <v>9.6525096525096554</v>
      </c>
      <c r="AF623" s="41"/>
      <c r="AG623" s="41"/>
      <c r="AH623" s="5"/>
      <c r="AI623" s="5"/>
      <c r="AJ623" s="46"/>
      <c r="AK623" s="46"/>
      <c r="AL623" s="46"/>
      <c r="AM623" s="46"/>
      <c r="AN623" s="46"/>
      <c r="AO623" s="46"/>
      <c r="AP623" s="46"/>
      <c r="AQ623" s="46"/>
      <c r="AR623" s="45">
        <v>8.3000000000000001E-3</v>
      </c>
      <c r="AS623" s="41">
        <f t="shared" si="172"/>
        <v>0</v>
      </c>
      <c r="AT623" s="42">
        <v>3.9962148345818731E-2</v>
      </c>
      <c r="AU623" s="41">
        <f t="shared" si="181"/>
        <v>-0.20138089758343636</v>
      </c>
      <c r="AV623" s="44">
        <f t="shared" si="177"/>
        <v>0.22210662878787876</v>
      </c>
    </row>
    <row r="624" spans="1:48" x14ac:dyDescent="0.4">
      <c r="A624" s="40">
        <v>1872</v>
      </c>
      <c r="B624" s="43"/>
      <c r="C624" s="43"/>
      <c r="D624" s="36"/>
      <c r="E624" s="36"/>
      <c r="F624" s="38">
        <v>0.43591325757575755</v>
      </c>
      <c r="G624" s="41">
        <f t="shared" si="178"/>
        <v>0</v>
      </c>
      <c r="H624" s="38"/>
      <c r="I624" s="38"/>
      <c r="J624" s="36"/>
      <c r="K624" s="36"/>
      <c r="L624" s="36"/>
      <c r="M624" s="36"/>
      <c r="N624" s="37"/>
      <c r="O624" s="37"/>
      <c r="P624" s="37"/>
      <c r="Q624" s="37"/>
      <c r="R624" s="5"/>
      <c r="S624" s="5"/>
      <c r="T624" s="5"/>
      <c r="U624" s="5"/>
      <c r="V624" s="5"/>
      <c r="W624" s="5"/>
      <c r="X624" s="5"/>
      <c r="Y624" s="5"/>
      <c r="Z624" s="46"/>
      <c r="AA624" s="46"/>
      <c r="AB624" s="46"/>
      <c r="AC624" s="46"/>
      <c r="AD624" s="5">
        <v>85.1</v>
      </c>
      <c r="AE624" s="41">
        <f t="shared" si="180"/>
        <v>-0.11737089201878659</v>
      </c>
      <c r="AF624" s="41"/>
      <c r="AG624" s="41"/>
      <c r="AH624" s="5"/>
      <c r="AI624" s="5"/>
      <c r="AJ624" s="46"/>
      <c r="AK624" s="46"/>
      <c r="AL624" s="46"/>
      <c r="AM624" s="46"/>
      <c r="AN624" s="46"/>
      <c r="AO624" s="46"/>
      <c r="AP624" s="46"/>
      <c r="AQ624" s="46"/>
      <c r="AR624" s="45">
        <v>8.3000000000000001E-3</v>
      </c>
      <c r="AS624" s="41">
        <f t="shared" si="172"/>
        <v>0</v>
      </c>
      <c r="AT624" s="42">
        <v>3.9869990033115782E-2</v>
      </c>
      <c r="AU624" s="41">
        <f t="shared" si="181"/>
        <v>-0.23061400980107782</v>
      </c>
      <c r="AV624" s="44">
        <f t="shared" si="177"/>
        <v>0.22210662878787876</v>
      </c>
    </row>
    <row r="625" spans="1:48" x14ac:dyDescent="0.4">
      <c r="A625" s="40">
        <v>1873</v>
      </c>
      <c r="B625" s="43"/>
      <c r="C625" s="43"/>
      <c r="D625" s="36"/>
      <c r="E625" s="36"/>
      <c r="F625" s="38">
        <v>0.43591325757575755</v>
      </c>
      <c r="G625" s="41">
        <f t="shared" si="178"/>
        <v>0</v>
      </c>
      <c r="H625" s="38"/>
      <c r="I625" s="38"/>
      <c r="J625" s="36"/>
      <c r="K625" s="36"/>
      <c r="L625" s="36"/>
      <c r="M625" s="36"/>
      <c r="N625" s="37"/>
      <c r="O625" s="37"/>
      <c r="P625" s="37"/>
      <c r="Q625" s="37"/>
      <c r="R625" s="5"/>
      <c r="S625" s="5"/>
      <c r="T625" s="5"/>
      <c r="U625" s="5"/>
      <c r="V625" s="5"/>
      <c r="W625" s="5"/>
      <c r="X625" s="5"/>
      <c r="Y625" s="5"/>
      <c r="Z625" s="46"/>
      <c r="AA625" s="46"/>
      <c r="AB625" s="46"/>
      <c r="AC625" s="46"/>
      <c r="AD625" s="5">
        <v>84.4</v>
      </c>
      <c r="AE625" s="41">
        <f t="shared" si="180"/>
        <v>-0.82256169212689967</v>
      </c>
      <c r="AF625" s="41"/>
      <c r="AG625" s="41"/>
      <c r="AH625" s="5"/>
      <c r="AI625" s="5"/>
      <c r="AJ625" s="46"/>
      <c r="AK625" s="46"/>
      <c r="AL625" s="46"/>
      <c r="AM625" s="46"/>
      <c r="AN625" s="46"/>
      <c r="AO625" s="46"/>
      <c r="AP625" s="46"/>
      <c r="AQ625" s="46"/>
      <c r="AR625" s="45">
        <v>8.3000000000000001E-3</v>
      </c>
      <c r="AS625" s="41">
        <f t="shared" si="172"/>
        <v>0</v>
      </c>
      <c r="AT625" s="42">
        <v>3.9109683953316404E-2</v>
      </c>
      <c r="AU625" s="41">
        <f t="shared" si="181"/>
        <v>-1.9069633054030644</v>
      </c>
      <c r="AV625" s="44">
        <f t="shared" si="177"/>
        <v>0.22210662878787876</v>
      </c>
    </row>
    <row r="626" spans="1:48" x14ac:dyDescent="0.4">
      <c r="A626" s="40">
        <v>1874</v>
      </c>
      <c r="B626" s="43"/>
      <c r="C626" s="43"/>
      <c r="D626" s="36"/>
      <c r="E626" s="36"/>
      <c r="F626" s="38">
        <v>0.43591325757575755</v>
      </c>
      <c r="G626" s="41">
        <f t="shared" si="178"/>
        <v>0</v>
      </c>
      <c r="H626" s="38"/>
      <c r="I626" s="38"/>
      <c r="J626" s="36"/>
      <c r="K626" s="36"/>
      <c r="L626" s="36"/>
      <c r="M626" s="36"/>
      <c r="N626" s="37"/>
      <c r="O626" s="37"/>
      <c r="P626" s="37"/>
      <c r="Q626" s="37"/>
      <c r="R626" s="5"/>
      <c r="S626" s="5"/>
      <c r="T626" s="5"/>
      <c r="U626" s="5"/>
      <c r="V626" s="5"/>
      <c r="W626" s="5"/>
      <c r="X626" s="5"/>
      <c r="Y626" s="5"/>
      <c r="Z626" s="46"/>
      <c r="AA626" s="46"/>
      <c r="AB626" s="46"/>
      <c r="AC626" s="46"/>
      <c r="AD626" s="5">
        <v>86.8</v>
      </c>
      <c r="AE626" s="41">
        <f t="shared" si="180"/>
        <v>2.8436018957345821</v>
      </c>
      <c r="AF626" s="41"/>
      <c r="AG626" s="41"/>
      <c r="AH626" s="5"/>
      <c r="AI626" s="5"/>
      <c r="AJ626" s="46"/>
      <c r="AK626" s="46"/>
      <c r="AL626" s="46"/>
      <c r="AM626" s="46"/>
      <c r="AN626" s="46"/>
      <c r="AO626" s="46"/>
      <c r="AP626" s="46"/>
      <c r="AQ626" s="46"/>
      <c r="AR626" s="45">
        <v>8.3000000000000001E-3</v>
      </c>
      <c r="AS626" s="41">
        <f t="shared" si="172"/>
        <v>0</v>
      </c>
      <c r="AT626" s="42">
        <v>3.8545214288010804E-2</v>
      </c>
      <c r="AU626" s="41">
        <f t="shared" si="181"/>
        <v>-1.4432989690721709</v>
      </c>
      <c r="AV626" s="44">
        <f t="shared" si="177"/>
        <v>0.22210662878787876</v>
      </c>
    </row>
    <row r="627" spans="1:48" x14ac:dyDescent="0.4">
      <c r="A627" s="40">
        <v>1875</v>
      </c>
      <c r="B627" s="43"/>
      <c r="C627" s="43"/>
      <c r="D627" s="36"/>
      <c r="E627" s="36"/>
      <c r="F627" s="38">
        <v>0.43591325757575755</v>
      </c>
      <c r="G627" s="41">
        <f t="shared" si="178"/>
        <v>0</v>
      </c>
      <c r="H627" s="38"/>
      <c r="I627" s="38"/>
      <c r="J627" s="36"/>
      <c r="K627" s="36"/>
      <c r="L627" s="36"/>
      <c r="M627" s="36"/>
      <c r="N627" s="37"/>
      <c r="O627" s="37"/>
      <c r="P627" s="37"/>
      <c r="Q627" s="37"/>
      <c r="R627" s="5"/>
      <c r="S627" s="5"/>
      <c r="T627" s="5"/>
      <c r="U627" s="5"/>
      <c r="V627" s="5"/>
      <c r="W627" s="5"/>
      <c r="X627" s="5"/>
      <c r="Y627" s="5"/>
      <c r="Z627" s="46"/>
      <c r="AA627" s="46"/>
      <c r="AB627" s="46"/>
      <c r="AC627" s="46"/>
      <c r="AD627" s="5">
        <v>85.8</v>
      </c>
      <c r="AE627" s="41">
        <f t="shared" si="180"/>
        <v>-1.1520737327188946</v>
      </c>
      <c r="AF627" s="41"/>
      <c r="AG627" s="41"/>
      <c r="AH627" s="5"/>
      <c r="AI627" s="5"/>
      <c r="AJ627" s="46"/>
      <c r="AK627" s="46"/>
      <c r="AL627" s="46"/>
      <c r="AM627" s="46"/>
      <c r="AN627" s="46"/>
      <c r="AO627" s="46"/>
      <c r="AP627" s="46"/>
      <c r="AQ627" s="46"/>
      <c r="AR627" s="45">
        <v>8.3000000000000001E-3</v>
      </c>
      <c r="AS627" s="41">
        <f t="shared" si="172"/>
        <v>0</v>
      </c>
      <c r="AT627" s="42">
        <v>3.7393235379223871E-2</v>
      </c>
      <c r="AU627" s="41">
        <f t="shared" si="181"/>
        <v>-2.9886431560071647</v>
      </c>
      <c r="AV627" s="44">
        <f t="shared" si="177"/>
        <v>0.22210662878787876</v>
      </c>
    </row>
    <row r="628" spans="1:48" x14ac:dyDescent="0.4">
      <c r="A628" s="40">
        <v>1876</v>
      </c>
      <c r="B628" s="43"/>
      <c r="C628" s="43"/>
      <c r="D628" s="36"/>
      <c r="E628" s="36"/>
      <c r="F628" s="38">
        <v>0.43591325757575755</v>
      </c>
      <c r="G628" s="41">
        <f t="shared" si="178"/>
        <v>0</v>
      </c>
      <c r="H628" s="38"/>
      <c r="I628" s="38"/>
      <c r="J628" s="36"/>
      <c r="K628" s="36"/>
      <c r="L628" s="36"/>
      <c r="M628" s="36"/>
      <c r="N628" s="37"/>
      <c r="O628" s="37"/>
      <c r="P628" s="37"/>
      <c r="Q628" s="37"/>
      <c r="R628" s="5"/>
      <c r="S628" s="5"/>
      <c r="T628" s="5"/>
      <c r="U628" s="5"/>
      <c r="V628" s="5"/>
      <c r="W628" s="5"/>
      <c r="X628" s="5"/>
      <c r="Y628" s="5"/>
      <c r="Z628" s="46"/>
      <c r="AA628" s="46"/>
      <c r="AB628" s="46"/>
      <c r="AC628" s="46"/>
      <c r="AD628" s="5">
        <v>80.599999999999994</v>
      </c>
      <c r="AE628" s="41">
        <f t="shared" si="180"/>
        <v>-6.0606060606060659</v>
      </c>
      <c r="AF628" s="41"/>
      <c r="AG628" s="41"/>
      <c r="AH628" s="5"/>
      <c r="AI628" s="5"/>
      <c r="AJ628" s="46"/>
      <c r="AK628" s="46"/>
      <c r="AL628" s="46"/>
      <c r="AM628" s="46"/>
      <c r="AN628" s="46"/>
      <c r="AO628" s="46"/>
      <c r="AP628" s="46"/>
      <c r="AQ628" s="46"/>
      <c r="AR628" s="45">
        <v>8.3000000000000001E-3</v>
      </c>
      <c r="AS628" s="41">
        <f t="shared" si="172"/>
        <v>0</v>
      </c>
      <c r="AT628" s="42">
        <v>3.4985599459859178E-2</v>
      </c>
      <c r="AU628" s="41">
        <f t="shared" si="181"/>
        <v>-6.4386937769562618</v>
      </c>
      <c r="AV628" s="44">
        <f t="shared" si="177"/>
        <v>0.22210662878787876</v>
      </c>
    </row>
    <row r="629" spans="1:48" x14ac:dyDescent="0.4">
      <c r="A629" s="40">
        <v>1877</v>
      </c>
      <c r="B629" s="43"/>
      <c r="C629" s="43"/>
      <c r="D629" s="36"/>
      <c r="E629" s="36"/>
      <c r="F629" s="38">
        <v>0.43591325757575755</v>
      </c>
      <c r="G629" s="41">
        <f t="shared" si="178"/>
        <v>0</v>
      </c>
      <c r="H629" s="38"/>
      <c r="I629" s="38"/>
      <c r="J629" s="36"/>
      <c r="K629" s="36"/>
      <c r="L629" s="36"/>
      <c r="M629" s="36"/>
      <c r="N629" s="37"/>
      <c r="O629" s="37"/>
      <c r="P629" s="37"/>
      <c r="Q629" s="37"/>
      <c r="R629" s="5"/>
      <c r="S629" s="5"/>
      <c r="T629" s="5"/>
      <c r="U629" s="5"/>
      <c r="V629" s="5"/>
      <c r="W629" s="5"/>
      <c r="X629" s="5"/>
      <c r="Y629" s="5"/>
      <c r="Z629" s="46"/>
      <c r="AA629" s="46"/>
      <c r="AB629" s="46"/>
      <c r="AC629" s="46"/>
      <c r="AD629" s="5">
        <v>67.400000000000006</v>
      </c>
      <c r="AE629" s="41">
        <f t="shared" si="180"/>
        <v>-16.377171215880882</v>
      </c>
      <c r="AF629" s="41"/>
      <c r="AG629" s="41"/>
      <c r="AH629" s="5"/>
      <c r="AI629" s="5"/>
      <c r="AJ629" s="46"/>
      <c r="AK629" s="46"/>
      <c r="AL629" s="46"/>
      <c r="AM629" s="46"/>
      <c r="AN629" s="46"/>
      <c r="AO629" s="46"/>
      <c r="AP629" s="46"/>
      <c r="AQ629" s="46"/>
      <c r="AR629" s="45">
        <v>8.3000000000000001E-3</v>
      </c>
      <c r="AS629" s="41">
        <f t="shared" si="172"/>
        <v>0</v>
      </c>
      <c r="AT629" s="42">
        <v>3.6183657524997588E-2</v>
      </c>
      <c r="AU629" s="41">
        <f t="shared" si="181"/>
        <v>3.424432005268363</v>
      </c>
      <c r="AV629" s="44">
        <f t="shared" si="177"/>
        <v>0.22210662878787876</v>
      </c>
    </row>
    <row r="630" spans="1:48" x14ac:dyDescent="0.4">
      <c r="A630" s="40">
        <v>1878</v>
      </c>
      <c r="B630" s="43"/>
      <c r="C630" s="43"/>
      <c r="D630" s="36"/>
      <c r="E630" s="36"/>
      <c r="F630" s="38">
        <v>0.43591325757575755</v>
      </c>
      <c r="G630" s="41">
        <f t="shared" si="178"/>
        <v>0</v>
      </c>
      <c r="H630" s="38"/>
      <c r="I630" s="38"/>
      <c r="J630" s="36"/>
      <c r="K630" s="36"/>
      <c r="L630" s="36"/>
      <c r="M630" s="36"/>
      <c r="N630" s="37"/>
      <c r="O630" s="37"/>
      <c r="P630" s="37"/>
      <c r="Q630" s="37"/>
      <c r="R630" s="5"/>
      <c r="S630" s="5"/>
      <c r="T630" s="5"/>
      <c r="U630" s="5"/>
      <c r="V630" s="5"/>
      <c r="W630" s="5"/>
      <c r="X630" s="5"/>
      <c r="Y630" s="5"/>
      <c r="Z630" s="46"/>
      <c r="AA630" s="46"/>
      <c r="AB630" s="46"/>
      <c r="AC630" s="46"/>
      <c r="AD630" s="5">
        <v>64.599999999999994</v>
      </c>
      <c r="AE630" s="41">
        <f t="shared" si="180"/>
        <v>-4.1543026706231672</v>
      </c>
      <c r="AF630" s="41"/>
      <c r="AG630" s="41"/>
      <c r="AH630" s="5"/>
      <c r="AI630" s="5"/>
      <c r="AJ630" s="46"/>
      <c r="AK630" s="46"/>
      <c r="AL630" s="46"/>
      <c r="AM630" s="46"/>
      <c r="AN630" s="46"/>
      <c r="AO630" s="46"/>
      <c r="AP630" s="46"/>
      <c r="AQ630" s="46"/>
      <c r="AR630" s="45">
        <v>8.3000000000000001E-3</v>
      </c>
      <c r="AS630" s="41">
        <f t="shared" si="172"/>
        <v>0</v>
      </c>
      <c r="AT630" s="42">
        <v>3.4674565154486699E-2</v>
      </c>
      <c r="AU630" s="41">
        <f t="shared" si="181"/>
        <v>-4.1706462909901436</v>
      </c>
      <c r="AV630" s="44">
        <f t="shared" si="177"/>
        <v>0.22210662878787876</v>
      </c>
    </row>
    <row r="631" spans="1:48" x14ac:dyDescent="0.4">
      <c r="A631" s="40">
        <v>1879</v>
      </c>
      <c r="B631" s="43"/>
      <c r="C631" s="43"/>
      <c r="D631" s="36"/>
      <c r="E631" s="36"/>
      <c r="F631" s="38">
        <v>0.43591325757575755</v>
      </c>
      <c r="G631" s="41">
        <f t="shared" si="178"/>
        <v>0</v>
      </c>
      <c r="H631" s="38"/>
      <c r="I631" s="38"/>
      <c r="J631" s="36"/>
      <c r="K631" s="36"/>
      <c r="L631" s="36"/>
      <c r="M631" s="36"/>
      <c r="N631" s="37"/>
      <c r="O631" s="37"/>
      <c r="P631" s="37"/>
      <c r="Q631" s="37"/>
      <c r="R631" s="5"/>
      <c r="S631" s="5"/>
      <c r="T631" s="5"/>
      <c r="U631" s="5"/>
      <c r="V631" s="5"/>
      <c r="W631" s="5"/>
      <c r="X631" s="5"/>
      <c r="Y631" s="5"/>
      <c r="Z631" s="46"/>
      <c r="AA631" s="46"/>
      <c r="AB631" s="46"/>
      <c r="AC631" s="46"/>
      <c r="AD631" s="5">
        <v>63.1</v>
      </c>
      <c r="AE631" s="41">
        <f t="shared" si="180"/>
        <v>-2.3219814241486003</v>
      </c>
      <c r="AF631" s="41"/>
      <c r="AG631" s="41"/>
      <c r="AH631" s="5"/>
      <c r="AI631" s="5"/>
      <c r="AJ631" s="46"/>
      <c r="AK631" s="46"/>
      <c r="AL631" s="46"/>
      <c r="AM631" s="46"/>
      <c r="AN631" s="46"/>
      <c r="AO631" s="46"/>
      <c r="AP631" s="46"/>
      <c r="AQ631" s="46"/>
      <c r="AR631" s="45">
        <v>8.3000000000000001E-3</v>
      </c>
      <c r="AS631" s="41">
        <f t="shared" si="172"/>
        <v>0</v>
      </c>
      <c r="AT631" s="42">
        <v>3.3776021605632894E-2</v>
      </c>
      <c r="AU631" s="41">
        <f t="shared" si="181"/>
        <v>-2.5913621262458331</v>
      </c>
      <c r="AV631" s="44">
        <f t="shared" si="177"/>
        <v>0.22210662878787876</v>
      </c>
    </row>
    <row r="632" spans="1:48" x14ac:dyDescent="0.4">
      <c r="A632" s="40">
        <v>1880</v>
      </c>
      <c r="B632" s="43"/>
      <c r="C632" s="43"/>
      <c r="D632" s="36"/>
      <c r="E632" s="36"/>
      <c r="F632" s="38">
        <v>0.43591325757575755</v>
      </c>
      <c r="G632" s="41">
        <f t="shared" si="178"/>
        <v>0</v>
      </c>
      <c r="H632" s="38"/>
      <c r="I632" s="38"/>
      <c r="J632" s="36"/>
      <c r="K632" s="36"/>
      <c r="L632" s="36"/>
      <c r="M632" s="36"/>
      <c r="N632" s="37"/>
      <c r="O632" s="37"/>
      <c r="P632" s="37"/>
      <c r="Q632" s="37"/>
      <c r="R632" s="5"/>
      <c r="S632" s="5"/>
      <c r="T632" s="5"/>
      <c r="U632" s="5"/>
      <c r="V632" s="5"/>
      <c r="W632" s="5"/>
      <c r="X632" s="5"/>
      <c r="Y632" s="5"/>
      <c r="Z632" s="46"/>
      <c r="AA632" s="46"/>
      <c r="AB632" s="46"/>
      <c r="AC632" s="46"/>
      <c r="AD632" s="5">
        <v>64.400000000000006</v>
      </c>
      <c r="AE632" s="41">
        <f t="shared" si="180"/>
        <v>2.0602218700475516</v>
      </c>
      <c r="AF632" s="41"/>
      <c r="AG632" s="41"/>
      <c r="AH632" s="5"/>
      <c r="AI632" s="5"/>
      <c r="AJ632" s="46"/>
      <c r="AK632" s="46"/>
      <c r="AL632" s="46"/>
      <c r="AM632" s="46"/>
      <c r="AN632" s="46"/>
      <c r="AO632" s="46"/>
      <c r="AP632" s="46"/>
      <c r="AQ632" s="46"/>
      <c r="AR632" s="45">
        <v>8.3000000000000001E-3</v>
      </c>
      <c r="AS632" s="41">
        <f t="shared" si="172"/>
        <v>0</v>
      </c>
      <c r="AT632" s="42">
        <v>3.4674565154486699E-2</v>
      </c>
      <c r="AU632" s="41">
        <f t="shared" si="181"/>
        <v>2.6603001364256418</v>
      </c>
      <c r="AV632" s="44">
        <f t="shared" si="177"/>
        <v>0.22210662878787876</v>
      </c>
    </row>
    <row r="633" spans="1:48" x14ac:dyDescent="0.4">
      <c r="A633" s="40">
        <v>1881</v>
      </c>
      <c r="B633" s="43"/>
      <c r="C633" s="43"/>
      <c r="D633" s="36"/>
      <c r="E633" s="36"/>
      <c r="F633" s="38">
        <v>0.43591325757575755</v>
      </c>
      <c r="G633" s="41">
        <f t="shared" si="178"/>
        <v>0</v>
      </c>
      <c r="H633" s="38"/>
      <c r="I633" s="38"/>
      <c r="J633" s="36"/>
      <c r="K633" s="36"/>
      <c r="L633" s="36"/>
      <c r="M633" s="36"/>
      <c r="N633" s="37"/>
      <c r="O633" s="37"/>
      <c r="P633" s="37"/>
      <c r="Q633" s="37"/>
      <c r="R633" s="5"/>
      <c r="S633" s="5"/>
      <c r="T633" s="5"/>
      <c r="U633" s="5"/>
      <c r="V633" s="5"/>
      <c r="W633" s="5"/>
      <c r="X633" s="5"/>
      <c r="Y633" s="5"/>
      <c r="Z633" s="46"/>
      <c r="AA633" s="46"/>
      <c r="AB633" s="46"/>
      <c r="AC633" s="46"/>
      <c r="AD633" s="5">
        <v>65.7</v>
      </c>
      <c r="AE633" s="41">
        <f t="shared" si="180"/>
        <v>2.0186335403726607</v>
      </c>
      <c r="AF633" s="41"/>
      <c r="AG633" s="41"/>
      <c r="AH633" s="5"/>
      <c r="AI633" s="5"/>
      <c r="AJ633" s="46"/>
      <c r="AK633" s="46"/>
      <c r="AL633" s="46"/>
      <c r="AM633" s="46"/>
      <c r="AN633" s="46"/>
      <c r="AO633" s="46"/>
      <c r="AP633" s="46"/>
      <c r="AQ633" s="46"/>
      <c r="AR633" s="45">
        <v>8.3000000000000001E-3</v>
      </c>
      <c r="AS633" s="41">
        <f t="shared" ref="AS633:AS666" si="182">100*(AR633/AR632-1)</f>
        <v>0</v>
      </c>
      <c r="AT633" s="42">
        <v>3.40755361219175E-2</v>
      </c>
      <c r="AU633" s="41">
        <f t="shared" si="181"/>
        <v>-1.7275747508305406</v>
      </c>
      <c r="AV633" s="44">
        <f t="shared" si="177"/>
        <v>0.22210662878787876</v>
      </c>
    </row>
    <row r="634" spans="1:48" x14ac:dyDescent="0.4">
      <c r="A634" s="40">
        <v>1882</v>
      </c>
      <c r="B634" s="43"/>
      <c r="C634" s="43"/>
      <c r="D634" s="36"/>
      <c r="E634" s="36"/>
      <c r="F634" s="38">
        <v>0.43591325757575755</v>
      </c>
      <c r="G634" s="41">
        <f t="shared" si="178"/>
        <v>0</v>
      </c>
      <c r="H634" s="38"/>
      <c r="I634" s="38"/>
      <c r="J634" s="36"/>
      <c r="K634" s="36"/>
      <c r="L634" s="36"/>
      <c r="M634" s="36"/>
      <c r="N634" s="37"/>
      <c r="O634" s="37"/>
      <c r="P634" s="37"/>
      <c r="Q634" s="37"/>
      <c r="R634" s="5"/>
      <c r="S634" s="5"/>
      <c r="T634" s="5"/>
      <c r="U634" s="5"/>
      <c r="V634" s="5"/>
      <c r="W634" s="5"/>
      <c r="X634" s="5"/>
      <c r="Y634" s="5"/>
      <c r="Z634" s="46"/>
      <c r="AA634" s="46"/>
      <c r="AB634" s="46"/>
      <c r="AC634" s="46"/>
      <c r="AD634" s="5">
        <v>63.1</v>
      </c>
      <c r="AE634" s="41">
        <f t="shared" si="180"/>
        <v>-3.9573820395738202</v>
      </c>
      <c r="AF634" s="41"/>
      <c r="AG634" s="41"/>
      <c r="AH634" s="5"/>
      <c r="AI634" s="5"/>
      <c r="AJ634" s="46"/>
      <c r="AK634" s="46"/>
      <c r="AL634" s="46"/>
      <c r="AM634" s="46"/>
      <c r="AN634" s="46"/>
      <c r="AO634" s="46"/>
      <c r="AP634" s="46"/>
      <c r="AQ634" s="46"/>
      <c r="AR634" s="45">
        <v>8.3000000000000001E-3</v>
      </c>
      <c r="AS634" s="41">
        <f t="shared" si="182"/>
        <v>0</v>
      </c>
      <c r="AT634" s="42">
        <v>3.4375050638202106E-2</v>
      </c>
      <c r="AU634" s="41">
        <f t="shared" si="181"/>
        <v>0.87897227856661431</v>
      </c>
      <c r="AV634" s="44">
        <f t="shared" si="177"/>
        <v>0.22210662878787876</v>
      </c>
    </row>
    <row r="635" spans="1:48" x14ac:dyDescent="0.4">
      <c r="A635" s="40">
        <v>1883</v>
      </c>
      <c r="B635" s="43"/>
      <c r="C635" s="43"/>
      <c r="D635" s="36"/>
      <c r="E635" s="36"/>
      <c r="F635" s="38">
        <v>0.43591325757575755</v>
      </c>
      <c r="G635" s="41">
        <f t="shared" si="178"/>
        <v>0</v>
      </c>
      <c r="H635" s="38"/>
      <c r="I635" s="38"/>
      <c r="J635" s="36"/>
      <c r="K635" s="36"/>
      <c r="L635" s="36"/>
      <c r="M635" s="36"/>
      <c r="N635" s="37"/>
      <c r="O635" s="37"/>
      <c r="P635" s="37"/>
      <c r="Q635" s="37"/>
      <c r="R635" s="5"/>
      <c r="S635" s="5"/>
      <c r="T635" s="5"/>
      <c r="U635" s="5"/>
      <c r="V635" s="5"/>
      <c r="W635" s="5"/>
      <c r="X635" s="5"/>
      <c r="Y635" s="5"/>
      <c r="Z635" s="46"/>
      <c r="AA635" s="46"/>
      <c r="AB635" s="46"/>
      <c r="AC635" s="46"/>
      <c r="AD635" s="5">
        <v>61.8</v>
      </c>
      <c r="AE635" s="41">
        <f t="shared" si="180"/>
        <v>-2.0602218700475516</v>
      </c>
      <c r="AF635" s="41"/>
      <c r="AG635" s="41"/>
      <c r="AH635" s="5"/>
      <c r="AI635" s="5"/>
      <c r="AJ635" s="46"/>
      <c r="AK635" s="46"/>
      <c r="AL635" s="46"/>
      <c r="AM635" s="46"/>
      <c r="AN635" s="46"/>
      <c r="AO635" s="46"/>
      <c r="AP635" s="46"/>
      <c r="AQ635" s="46"/>
      <c r="AR635" s="45">
        <v>8.3000000000000001E-3</v>
      </c>
      <c r="AS635" s="41">
        <f t="shared" si="182"/>
        <v>0</v>
      </c>
      <c r="AT635" s="42">
        <v>3.3476507089348295E-2</v>
      </c>
      <c r="AU635" s="41">
        <f t="shared" si="181"/>
        <v>-2.6139410187667633</v>
      </c>
      <c r="AV635" s="44">
        <f t="shared" si="177"/>
        <v>0.22210662878787876</v>
      </c>
    </row>
    <row r="636" spans="1:48" x14ac:dyDescent="0.4">
      <c r="A636" s="40">
        <v>1884</v>
      </c>
      <c r="B636" s="43"/>
      <c r="C636" s="43"/>
      <c r="D636" s="36"/>
      <c r="E636" s="36"/>
      <c r="F636" s="38">
        <v>0.43591325757575755</v>
      </c>
      <c r="G636" s="41">
        <f t="shared" si="178"/>
        <v>0</v>
      </c>
      <c r="H636" s="38"/>
      <c r="I636" s="38"/>
      <c r="J636" s="36"/>
      <c r="K636" s="36"/>
      <c r="L636" s="36"/>
      <c r="M636" s="36"/>
      <c r="N636" s="37"/>
      <c r="O636" s="37"/>
      <c r="P636" s="37"/>
      <c r="Q636" s="37"/>
      <c r="R636" s="5"/>
      <c r="S636" s="5"/>
      <c r="T636" s="5"/>
      <c r="U636" s="5"/>
      <c r="V636" s="5"/>
      <c r="W636" s="5"/>
      <c r="X636" s="5"/>
      <c r="Y636" s="5"/>
      <c r="Z636" s="46"/>
      <c r="AA636" s="46"/>
      <c r="AB636" s="46"/>
      <c r="AC636" s="46"/>
      <c r="AD636" s="5">
        <v>63.4</v>
      </c>
      <c r="AE636" s="41">
        <f t="shared" si="180"/>
        <v>2.5889967637540368</v>
      </c>
      <c r="AF636" s="41"/>
      <c r="AG636" s="41"/>
      <c r="AH636" s="5"/>
      <c r="AI636" s="5"/>
      <c r="AJ636" s="46"/>
      <c r="AK636" s="46"/>
      <c r="AL636" s="46"/>
      <c r="AM636" s="46"/>
      <c r="AN636" s="46"/>
      <c r="AO636" s="46"/>
      <c r="AP636" s="46"/>
      <c r="AQ636" s="46"/>
      <c r="AR636" s="45">
        <v>8.3000000000000001E-3</v>
      </c>
      <c r="AS636" s="41">
        <f t="shared" si="182"/>
        <v>0</v>
      </c>
      <c r="AT636" s="42">
        <v>3.3476507089348295E-2</v>
      </c>
      <c r="AU636" s="41">
        <f t="shared" si="181"/>
        <v>0</v>
      </c>
      <c r="AV636" s="44">
        <f t="shared" si="177"/>
        <v>0.22210662878787876</v>
      </c>
    </row>
    <row r="637" spans="1:48" x14ac:dyDescent="0.4">
      <c r="A637" s="40">
        <v>1885</v>
      </c>
      <c r="B637" s="43"/>
      <c r="C637" s="43"/>
      <c r="D637" s="36"/>
      <c r="E637" s="36"/>
      <c r="F637" s="38">
        <v>0.43591325757575755</v>
      </c>
      <c r="G637" s="41">
        <f t="shared" si="178"/>
        <v>0</v>
      </c>
      <c r="H637" s="38"/>
      <c r="I637" s="38"/>
      <c r="J637" s="36"/>
      <c r="K637" s="36"/>
      <c r="L637" s="36"/>
      <c r="M637" s="36"/>
      <c r="N637" s="37"/>
      <c r="O637" s="37"/>
      <c r="P637" s="37"/>
      <c r="Q637" s="37"/>
      <c r="R637" s="5"/>
      <c r="S637" s="5"/>
      <c r="T637" s="5"/>
      <c r="U637" s="5"/>
      <c r="V637" s="5"/>
      <c r="W637" s="5"/>
      <c r="X637" s="5"/>
      <c r="Y637" s="5"/>
      <c r="Z637" s="46"/>
      <c r="AA637" s="46"/>
      <c r="AB637" s="46"/>
      <c r="AC637" s="46"/>
      <c r="AD637" s="5">
        <v>63.3</v>
      </c>
      <c r="AE637" s="41">
        <f t="shared" si="180"/>
        <v>-0.1577287066246047</v>
      </c>
      <c r="AF637" s="41"/>
      <c r="AG637" s="41"/>
      <c r="AH637" s="5"/>
      <c r="AI637" s="5"/>
      <c r="AJ637" s="46"/>
      <c r="AK637" s="46"/>
      <c r="AL637" s="46"/>
      <c r="AM637" s="46"/>
      <c r="AN637" s="46"/>
      <c r="AO637" s="46"/>
      <c r="AP637" s="46"/>
      <c r="AQ637" s="46"/>
      <c r="AR637" s="45">
        <v>8.3000000000000001E-3</v>
      </c>
      <c r="AS637" s="41">
        <f t="shared" si="182"/>
        <v>0</v>
      </c>
      <c r="AT637" s="42">
        <v>3.2266929235122019E-2</v>
      </c>
      <c r="AU637" s="41">
        <f t="shared" si="181"/>
        <v>-3.6132140399174006</v>
      </c>
      <c r="AV637" s="44">
        <f t="shared" si="177"/>
        <v>0.22210662878787876</v>
      </c>
    </row>
    <row r="638" spans="1:48" x14ac:dyDescent="0.4">
      <c r="A638" s="40">
        <v>1886</v>
      </c>
      <c r="B638" s="43"/>
      <c r="C638" s="43"/>
      <c r="D638" s="36"/>
      <c r="E638" s="36"/>
      <c r="F638" s="38">
        <v>0.43591325757575755</v>
      </c>
      <c r="G638" s="41">
        <f t="shared" si="178"/>
        <v>0</v>
      </c>
      <c r="H638" s="38"/>
      <c r="I638" s="38"/>
      <c r="J638" s="36"/>
      <c r="K638" s="36"/>
      <c r="L638" s="36"/>
      <c r="M638" s="36"/>
      <c r="N638" s="37"/>
      <c r="O638" s="37"/>
      <c r="P638" s="37"/>
      <c r="Q638" s="37"/>
      <c r="R638" s="5"/>
      <c r="S638" s="5"/>
      <c r="T638" s="5"/>
      <c r="U638" s="5"/>
      <c r="V638" s="5"/>
      <c r="W638" s="5"/>
      <c r="X638" s="5"/>
      <c r="Y638" s="5"/>
      <c r="Z638" s="46"/>
      <c r="AA638" s="46"/>
      <c r="AB638" s="46"/>
      <c r="AC638" s="46"/>
      <c r="AD638" s="5">
        <v>60.7</v>
      </c>
      <c r="AE638" s="41">
        <f t="shared" si="180"/>
        <v>-4.107424960505524</v>
      </c>
      <c r="AF638" s="41"/>
      <c r="AG638" s="41"/>
      <c r="AH638" s="5"/>
      <c r="AI638" s="5"/>
      <c r="AJ638" s="46"/>
      <c r="AK638" s="46"/>
      <c r="AL638" s="46"/>
      <c r="AM638" s="46"/>
      <c r="AN638" s="46"/>
      <c r="AO638" s="46"/>
      <c r="AP638" s="46"/>
      <c r="AQ638" s="46"/>
      <c r="AR638" s="45">
        <v>8.3000000000000001E-3</v>
      </c>
      <c r="AS638" s="41">
        <f t="shared" si="182"/>
        <v>0</v>
      </c>
      <c r="AT638" s="42">
        <v>2.9859293315757322E-2</v>
      </c>
      <c r="AU638" s="41">
        <f t="shared" si="181"/>
        <v>-7.4616208496965486</v>
      </c>
      <c r="AV638" s="44">
        <f t="shared" si="177"/>
        <v>0.22210662878787876</v>
      </c>
    </row>
    <row r="639" spans="1:48" x14ac:dyDescent="0.4">
      <c r="A639" s="40">
        <v>1887</v>
      </c>
      <c r="B639" s="43"/>
      <c r="C639" s="43"/>
      <c r="D639" s="36"/>
      <c r="E639" s="36"/>
      <c r="F639" s="38">
        <v>0.43591325757575755</v>
      </c>
      <c r="G639" s="41">
        <f t="shared" si="178"/>
        <v>0</v>
      </c>
      <c r="H639" s="38"/>
      <c r="I639" s="38"/>
      <c r="J639" s="36"/>
      <c r="K639" s="36"/>
      <c r="L639" s="36"/>
      <c r="M639" s="36"/>
      <c r="N639" s="37"/>
      <c r="O639" s="37"/>
      <c r="P639" s="37"/>
      <c r="Q639" s="37"/>
      <c r="R639" s="5"/>
      <c r="S639" s="5"/>
      <c r="T639" s="5"/>
      <c r="U639" s="5"/>
      <c r="V639" s="5"/>
      <c r="W639" s="5"/>
      <c r="X639" s="5"/>
      <c r="Y639" s="5"/>
      <c r="Z639" s="46"/>
      <c r="AA639" s="46"/>
      <c r="AB639" s="46"/>
      <c r="AC639" s="46"/>
      <c r="AD639" s="5">
        <v>55.7</v>
      </c>
      <c r="AE639" s="41">
        <f t="shared" si="180"/>
        <v>-8.2372322899505797</v>
      </c>
      <c r="AF639" s="41"/>
      <c r="AG639" s="41"/>
      <c r="AH639" s="5"/>
      <c r="AI639" s="5"/>
      <c r="AJ639" s="46"/>
      <c r="AK639" s="46"/>
      <c r="AL639" s="46"/>
      <c r="AM639" s="46"/>
      <c r="AN639" s="46"/>
      <c r="AO639" s="46"/>
      <c r="AP639" s="46"/>
      <c r="AQ639" s="46"/>
      <c r="AR639" s="45">
        <v>8.3000000000000001E-3</v>
      </c>
      <c r="AS639" s="41">
        <f t="shared" si="182"/>
        <v>0</v>
      </c>
      <c r="AT639" s="42">
        <v>2.954825901038485E-2</v>
      </c>
      <c r="AU639" s="41">
        <f t="shared" si="181"/>
        <v>-1.041666666666663</v>
      </c>
      <c r="AV639" s="44">
        <f t="shared" si="177"/>
        <v>0.22210662878787876</v>
      </c>
    </row>
    <row r="640" spans="1:48" x14ac:dyDescent="0.4">
      <c r="A640" s="40">
        <v>1888</v>
      </c>
      <c r="B640" s="43"/>
      <c r="C640" s="43"/>
      <c r="D640" s="36"/>
      <c r="E640" s="36"/>
      <c r="F640" s="37">
        <v>0.43591325757575755</v>
      </c>
      <c r="G640" s="41">
        <f t="shared" si="178"/>
        <v>0</v>
      </c>
      <c r="H640" s="38"/>
      <c r="I640" s="38"/>
      <c r="J640" s="36"/>
      <c r="K640" s="36"/>
      <c r="L640" s="36"/>
      <c r="M640" s="36"/>
      <c r="N640" s="37"/>
      <c r="O640" s="37"/>
      <c r="P640" s="37"/>
      <c r="Q640" s="37"/>
      <c r="R640" s="5"/>
      <c r="S640" s="5"/>
      <c r="T640" s="5"/>
      <c r="U640" s="5"/>
      <c r="V640" s="5"/>
      <c r="W640" s="5"/>
      <c r="X640" s="5"/>
      <c r="Y640" s="5"/>
      <c r="Z640" s="46"/>
      <c r="AA640" s="46"/>
      <c r="AB640" s="46"/>
      <c r="AC640" s="46"/>
      <c r="AD640" s="5">
        <v>59.5</v>
      </c>
      <c r="AE640" s="41">
        <f t="shared" si="180"/>
        <v>6.8222621184919063</v>
      </c>
      <c r="AF640" s="41"/>
      <c r="AG640" s="41"/>
      <c r="AH640" s="5"/>
      <c r="AI640" s="5"/>
      <c r="AJ640" s="46"/>
      <c r="AK640" s="46"/>
      <c r="AL640" s="46"/>
      <c r="AM640" s="46"/>
      <c r="AN640" s="46"/>
      <c r="AO640" s="46"/>
      <c r="AP640" s="46"/>
      <c r="AQ640" s="46"/>
      <c r="AR640" s="45">
        <v>8.3000000000000001E-3</v>
      </c>
      <c r="AS640" s="41">
        <f t="shared" si="182"/>
        <v>0</v>
      </c>
      <c r="AT640" s="42">
        <v>2.8350200945246436E-2</v>
      </c>
      <c r="AU640" s="41">
        <f t="shared" si="181"/>
        <v>-4.0545808966861667</v>
      </c>
      <c r="AV640" s="44">
        <f t="shared" si="177"/>
        <v>0.22210662878787876</v>
      </c>
    </row>
    <row r="641" spans="1:48" x14ac:dyDescent="0.4">
      <c r="A641" s="40">
        <v>1889</v>
      </c>
      <c r="B641" s="43"/>
      <c r="C641" s="43"/>
      <c r="D641" s="36"/>
      <c r="E641" s="36"/>
      <c r="F641" s="37">
        <v>0.43591325757575755</v>
      </c>
      <c r="G641" s="41">
        <f t="shared" si="178"/>
        <v>0</v>
      </c>
      <c r="H641" s="38"/>
      <c r="I641" s="38"/>
      <c r="J641" s="36"/>
      <c r="K641" s="36"/>
      <c r="L641" s="36"/>
      <c r="M641" s="36"/>
      <c r="N641" s="37"/>
      <c r="O641" s="37"/>
      <c r="P641" s="37"/>
      <c r="Q641" s="37"/>
      <c r="R641" s="5"/>
      <c r="S641" s="5"/>
      <c r="T641" s="5"/>
      <c r="U641" s="5"/>
      <c r="V641" s="5"/>
      <c r="W641" s="5"/>
      <c r="X641" s="5"/>
      <c r="Y641" s="5"/>
      <c r="Z641" s="46"/>
      <c r="AA641" s="46"/>
      <c r="AB641" s="46"/>
      <c r="AC641" s="46"/>
      <c r="AD641" s="5">
        <v>65.900000000000006</v>
      </c>
      <c r="AE641" s="41">
        <f t="shared" si="180"/>
        <v>10.75630252100841</v>
      </c>
      <c r="AF641" s="41"/>
      <c r="AG641" s="41"/>
      <c r="AH641" s="5"/>
      <c r="AI641" s="5"/>
      <c r="AJ641" s="46"/>
      <c r="AK641" s="46"/>
      <c r="AL641" s="46"/>
      <c r="AM641" s="46"/>
      <c r="AN641" s="46"/>
      <c r="AO641" s="46"/>
      <c r="AP641" s="46"/>
      <c r="AQ641" s="46"/>
      <c r="AR641" s="45">
        <v>8.3000000000000001E-3</v>
      </c>
      <c r="AS641" s="41">
        <f t="shared" si="182"/>
        <v>0</v>
      </c>
      <c r="AT641" s="42">
        <v>2.8350200945246436E-2</v>
      </c>
      <c r="AU641" s="41">
        <f t="shared" si="181"/>
        <v>0</v>
      </c>
      <c r="AV641" s="44">
        <f t="shared" si="177"/>
        <v>0.22210662878787876</v>
      </c>
    </row>
    <row r="642" spans="1:48" x14ac:dyDescent="0.4">
      <c r="A642" s="40">
        <v>1890</v>
      </c>
      <c r="B642" s="43"/>
      <c r="C642" s="43"/>
      <c r="D642" s="36"/>
      <c r="E642" s="36"/>
      <c r="F642" s="37">
        <v>0.43591325757575755</v>
      </c>
      <c r="G642" s="41">
        <f t="shared" si="178"/>
        <v>0</v>
      </c>
      <c r="H642" s="38"/>
      <c r="I642" s="38"/>
      <c r="J642" s="36"/>
      <c r="K642" s="36"/>
      <c r="L642" s="36"/>
      <c r="M642" s="36"/>
      <c r="N642" s="37"/>
      <c r="O642" s="37"/>
      <c r="P642" s="37"/>
      <c r="Q642" s="37"/>
      <c r="R642" s="5"/>
      <c r="S642" s="5"/>
      <c r="T642" s="5"/>
      <c r="U642" s="5"/>
      <c r="V642" s="5"/>
      <c r="W642" s="5"/>
      <c r="X642" s="5"/>
      <c r="Y642" s="5"/>
      <c r="Z642" s="46"/>
      <c r="AA642" s="46"/>
      <c r="AB642" s="46"/>
      <c r="AC642" s="46"/>
      <c r="AD642" s="5">
        <v>72.599999999999994</v>
      </c>
      <c r="AE642" s="41">
        <f t="shared" ref="AE642:AE665" si="183">100*(AD642/AD641-1)</f>
        <v>10.166919575113798</v>
      </c>
      <c r="AF642" s="41"/>
      <c r="AG642" s="41"/>
      <c r="AH642" s="5"/>
      <c r="AI642" s="5"/>
      <c r="AJ642" s="46"/>
      <c r="AK642" s="46"/>
      <c r="AL642" s="46"/>
      <c r="AM642" s="46"/>
      <c r="AN642" s="46"/>
      <c r="AO642" s="46"/>
      <c r="AP642" s="46"/>
      <c r="AQ642" s="46"/>
      <c r="AR642" s="45">
        <v>8.3000000000000001E-3</v>
      </c>
      <c r="AS642" s="41">
        <f t="shared" si="182"/>
        <v>0</v>
      </c>
      <c r="AT642" s="42">
        <v>3.16679002025528E-2</v>
      </c>
      <c r="AU642" s="41">
        <f t="shared" si="181"/>
        <v>11.702559934985768</v>
      </c>
      <c r="AV642" s="44">
        <f t="shared" si="177"/>
        <v>0.22210662878787876</v>
      </c>
    </row>
    <row r="643" spans="1:48" x14ac:dyDescent="0.4">
      <c r="A643" s="40">
        <v>1891</v>
      </c>
      <c r="B643" s="43"/>
      <c r="C643" s="43"/>
      <c r="D643" s="36"/>
      <c r="E643" s="36"/>
      <c r="F643" s="37">
        <v>0.43591325757575755</v>
      </c>
      <c r="G643" s="41">
        <f t="shared" si="178"/>
        <v>0</v>
      </c>
      <c r="H643" s="38"/>
      <c r="I643" s="38"/>
      <c r="J643" s="36"/>
      <c r="K643" s="36"/>
      <c r="L643" s="36"/>
      <c r="M643" s="36"/>
      <c r="N643" s="37"/>
      <c r="O643" s="37"/>
      <c r="P643" s="37"/>
      <c r="Q643" s="37"/>
      <c r="R643" s="5"/>
      <c r="S643" s="5"/>
      <c r="T643" s="5"/>
      <c r="U643" s="5"/>
      <c r="V643" s="5"/>
      <c r="W643" s="5"/>
      <c r="X643" s="5"/>
      <c r="Y643" s="5"/>
      <c r="Z643" s="46"/>
      <c r="AA643" s="46"/>
      <c r="AB643" s="46"/>
      <c r="AC643" s="46"/>
      <c r="AD643" s="5">
        <v>66.8</v>
      </c>
      <c r="AE643" s="41">
        <f t="shared" si="183"/>
        <v>-7.988980716253435</v>
      </c>
      <c r="AF643" s="41"/>
      <c r="AG643" s="41"/>
      <c r="AH643" s="5"/>
      <c r="AI643" s="5"/>
      <c r="AJ643" s="46"/>
      <c r="AK643" s="46"/>
      <c r="AL643" s="46"/>
      <c r="AM643" s="46"/>
      <c r="AN643" s="46"/>
      <c r="AO643" s="46"/>
      <c r="AP643" s="46"/>
      <c r="AQ643" s="46"/>
      <c r="AR643" s="45">
        <v>8.3000000000000001E-3</v>
      </c>
      <c r="AS643" s="41">
        <f t="shared" si="182"/>
        <v>0</v>
      </c>
      <c r="AT643" s="42">
        <v>2.9859293315757322E-2</v>
      </c>
      <c r="AU643" s="41">
        <f t="shared" si="181"/>
        <v>-5.7111676973444663</v>
      </c>
      <c r="AV643" s="44">
        <f t="shared" si="177"/>
        <v>0.22210662878787876</v>
      </c>
    </row>
    <row r="644" spans="1:48" x14ac:dyDescent="0.4">
      <c r="A644" s="40">
        <v>1892</v>
      </c>
      <c r="B644" s="43"/>
      <c r="C644" s="43"/>
      <c r="D644" s="36"/>
      <c r="E644" s="36"/>
      <c r="F644" s="37">
        <v>0.43591325757575755</v>
      </c>
      <c r="G644" s="41">
        <f t="shared" si="178"/>
        <v>0</v>
      </c>
      <c r="H644" s="38"/>
      <c r="I644" s="38"/>
      <c r="J644" s="36"/>
      <c r="K644" s="36"/>
      <c r="L644" s="36"/>
      <c r="M644" s="36"/>
      <c r="N644" s="37"/>
      <c r="O644" s="37"/>
      <c r="P644" s="37"/>
      <c r="Q644" s="37"/>
      <c r="R644" s="5"/>
      <c r="S644" s="5"/>
      <c r="T644" s="5"/>
      <c r="U644" s="5"/>
      <c r="V644" s="5"/>
      <c r="W644" s="5"/>
      <c r="X644" s="5"/>
      <c r="Y644" s="5"/>
      <c r="Z644" s="46"/>
      <c r="AA644" s="46"/>
      <c r="AB644" s="46"/>
      <c r="AC644" s="46"/>
      <c r="AD644" s="5">
        <v>63.1</v>
      </c>
      <c r="AE644" s="41">
        <f t="shared" si="183"/>
        <v>-5.5389221556886188</v>
      </c>
      <c r="AF644" s="41"/>
      <c r="AG644" s="41"/>
      <c r="AH644" s="5"/>
      <c r="AI644" s="5"/>
      <c r="AJ644" s="46"/>
      <c r="AK644" s="46"/>
      <c r="AL644" s="46"/>
      <c r="AM644" s="46"/>
      <c r="AN644" s="46"/>
      <c r="AO644" s="46"/>
      <c r="AP644" s="46"/>
      <c r="AQ644" s="46"/>
      <c r="AR644" s="45">
        <v>8.3000000000000001E-3</v>
      </c>
      <c r="AS644" s="41">
        <f t="shared" si="182"/>
        <v>0</v>
      </c>
      <c r="AT644" s="42">
        <v>2.6230559753078475E-2</v>
      </c>
      <c r="AU644" s="41">
        <f t="shared" si="181"/>
        <v>-12.152777777777802</v>
      </c>
      <c r="AV644" s="44">
        <f t="shared" si="177"/>
        <v>0.22210662878787876</v>
      </c>
    </row>
    <row r="645" spans="1:48" x14ac:dyDescent="0.4">
      <c r="A645" s="40">
        <v>1893</v>
      </c>
      <c r="B645" s="43"/>
      <c r="C645" s="43"/>
      <c r="D645" s="36"/>
      <c r="E645" s="36"/>
      <c r="F645" s="37">
        <v>0.43591325757575755</v>
      </c>
      <c r="G645" s="41">
        <f t="shared" si="178"/>
        <v>0</v>
      </c>
      <c r="H645" s="38"/>
      <c r="I645" s="38"/>
      <c r="J645" s="36"/>
      <c r="K645" s="36"/>
      <c r="L645" s="36"/>
      <c r="M645" s="36"/>
      <c r="N645" s="37"/>
      <c r="O645" s="37"/>
      <c r="P645" s="37"/>
      <c r="Q645" s="37"/>
      <c r="R645" s="5"/>
      <c r="S645" s="5"/>
      <c r="T645" s="5"/>
      <c r="U645" s="5"/>
      <c r="V645" s="5"/>
      <c r="W645" s="5"/>
      <c r="X645" s="5"/>
      <c r="Y645" s="5"/>
      <c r="Z645" s="46"/>
      <c r="AA645" s="46"/>
      <c r="AB645" s="46"/>
      <c r="AC645" s="46"/>
      <c r="AD645" s="5">
        <v>65.3</v>
      </c>
      <c r="AE645" s="41">
        <f t="shared" si="183"/>
        <v>3.4865293185419866</v>
      </c>
      <c r="AF645" s="41"/>
      <c r="AG645" s="41"/>
      <c r="AH645" s="5"/>
      <c r="AI645" s="5"/>
      <c r="AJ645" s="46"/>
      <c r="AK645" s="46"/>
      <c r="AL645" s="46"/>
      <c r="AM645" s="46"/>
      <c r="AN645" s="46"/>
      <c r="AO645" s="46"/>
      <c r="AP645" s="46"/>
      <c r="AQ645" s="46"/>
      <c r="AR645" s="45">
        <v>8.3000000000000001E-3</v>
      </c>
      <c r="AS645" s="41">
        <f t="shared" si="182"/>
        <v>0</v>
      </c>
      <c r="AT645" s="42">
        <v>2.3523409317429186E-2</v>
      </c>
      <c r="AU645" s="41">
        <f t="shared" si="181"/>
        <v>-10.320597277119003</v>
      </c>
      <c r="AV645" s="44">
        <f t="shared" si="177"/>
        <v>0.22210662878787876</v>
      </c>
    </row>
    <row r="646" spans="1:48" x14ac:dyDescent="0.4">
      <c r="A646" s="40">
        <v>1894</v>
      </c>
      <c r="B646" s="43"/>
      <c r="C646" s="43"/>
      <c r="D646" s="36"/>
      <c r="E646" s="36"/>
      <c r="F646" s="37">
        <v>0.43591325757575755</v>
      </c>
      <c r="G646" s="41">
        <f t="shared" si="178"/>
        <v>0</v>
      </c>
      <c r="H646" s="38"/>
      <c r="I646" s="38"/>
      <c r="J646" s="36"/>
      <c r="K646" s="36"/>
      <c r="L646" s="36"/>
      <c r="M646" s="36"/>
      <c r="N646" s="37"/>
      <c r="O646" s="37"/>
      <c r="P646" s="37"/>
      <c r="Q646" s="37"/>
      <c r="R646" s="5"/>
      <c r="S646" s="5"/>
      <c r="T646" s="5"/>
      <c r="U646" s="5"/>
      <c r="V646" s="5"/>
      <c r="W646" s="5"/>
      <c r="X646" s="5"/>
      <c r="Y646" s="5"/>
      <c r="Z646" s="46"/>
      <c r="AA646" s="46"/>
      <c r="AB646" s="46"/>
      <c r="AC646" s="46"/>
      <c r="AD646" s="5">
        <v>67</v>
      </c>
      <c r="AE646" s="41">
        <f t="shared" si="183"/>
        <v>2.6033690658499253</v>
      </c>
      <c r="AF646" s="41"/>
      <c r="AG646" s="41"/>
      <c r="AH646" s="5"/>
      <c r="AI646" s="5"/>
      <c r="AJ646" s="46"/>
      <c r="AK646" s="46"/>
      <c r="AL646" s="46"/>
      <c r="AM646" s="46"/>
      <c r="AN646" s="46"/>
      <c r="AO646" s="46"/>
      <c r="AP646" s="46"/>
      <c r="AQ646" s="46"/>
      <c r="AR646" s="45">
        <v>8.3000000000000001E-3</v>
      </c>
      <c r="AS646" s="41">
        <f t="shared" si="182"/>
        <v>0</v>
      </c>
      <c r="AT646" s="42">
        <v>1.8996132205896535E-2</v>
      </c>
      <c r="AU646" s="41">
        <f t="shared" si="181"/>
        <v>-19.245837414299714</v>
      </c>
      <c r="AV646" s="44">
        <f t="shared" si="177"/>
        <v>0.22210662878787876</v>
      </c>
    </row>
    <row r="647" spans="1:48" x14ac:dyDescent="0.4">
      <c r="A647" s="40">
        <v>1895</v>
      </c>
      <c r="B647" s="43"/>
      <c r="C647" s="43"/>
      <c r="D647" s="36"/>
      <c r="E647" s="36"/>
      <c r="F647" s="37">
        <v>0.43591325757575755</v>
      </c>
      <c r="G647" s="41">
        <f t="shared" si="178"/>
        <v>0</v>
      </c>
      <c r="H647" s="38"/>
      <c r="I647" s="38"/>
      <c r="J647" s="36"/>
      <c r="K647" s="36"/>
      <c r="L647" s="36"/>
      <c r="M647" s="36"/>
      <c r="N647" s="37"/>
      <c r="O647" s="37"/>
      <c r="P647" s="37"/>
      <c r="Q647" s="37"/>
      <c r="R647" s="5"/>
      <c r="S647" s="5"/>
      <c r="T647" s="5"/>
      <c r="U647" s="5"/>
      <c r="V647" s="5"/>
      <c r="W647" s="5"/>
      <c r="X647" s="5"/>
      <c r="Y647" s="5"/>
      <c r="Z647" s="46"/>
      <c r="AA647" s="46"/>
      <c r="AB647" s="46"/>
      <c r="AC647" s="46"/>
      <c r="AD647" s="5">
        <v>67.5</v>
      </c>
      <c r="AE647" s="41">
        <f t="shared" si="183"/>
        <v>0.74626865671640896</v>
      </c>
      <c r="AF647" s="41"/>
      <c r="AG647" s="41"/>
      <c r="AH647" s="5"/>
      <c r="AI647" s="5"/>
      <c r="AJ647" s="46"/>
      <c r="AK647" s="46"/>
      <c r="AL647" s="46"/>
      <c r="AM647" s="46"/>
      <c r="AN647" s="46"/>
      <c r="AO647" s="46"/>
      <c r="AP647" s="46"/>
      <c r="AQ647" s="46"/>
      <c r="AR647" s="45">
        <v>8.3000000000000001E-3</v>
      </c>
      <c r="AS647" s="41">
        <f t="shared" si="182"/>
        <v>0</v>
      </c>
      <c r="AT647" s="42">
        <v>1.960668102755361E-2</v>
      </c>
      <c r="AU647" s="41">
        <f t="shared" si="181"/>
        <v>3.2140691328077509</v>
      </c>
      <c r="AV647" s="44">
        <f t="shared" si="177"/>
        <v>0.22210662878787876</v>
      </c>
    </row>
    <row r="648" spans="1:48" x14ac:dyDescent="0.4">
      <c r="A648" s="40">
        <v>1896</v>
      </c>
      <c r="B648" s="43"/>
      <c r="C648" s="43"/>
      <c r="D648" s="36"/>
      <c r="E648" s="36"/>
      <c r="F648" s="37">
        <v>0.43591325757575755</v>
      </c>
      <c r="G648" s="41">
        <f t="shared" si="178"/>
        <v>0</v>
      </c>
      <c r="H648" s="38"/>
      <c r="I648" s="38"/>
      <c r="J648" s="36"/>
      <c r="K648" s="36"/>
      <c r="L648" s="36"/>
      <c r="M648" s="36"/>
      <c r="N648" s="37"/>
      <c r="O648" s="37"/>
      <c r="P648" s="37"/>
      <c r="Q648" s="37"/>
      <c r="R648" s="5"/>
      <c r="S648" s="5"/>
      <c r="T648" s="5"/>
      <c r="U648" s="5"/>
      <c r="V648" s="5"/>
      <c r="W648" s="5"/>
      <c r="X648" s="5"/>
      <c r="Y648" s="5"/>
      <c r="Z648" s="46"/>
      <c r="AA648" s="46"/>
      <c r="AB648" s="46"/>
      <c r="AC648" s="46"/>
      <c r="AD648" s="5">
        <v>67</v>
      </c>
      <c r="AE648" s="41">
        <f t="shared" si="183"/>
        <v>-0.74074074074074181</v>
      </c>
      <c r="AF648" s="41"/>
      <c r="AG648" s="41"/>
      <c r="AH648" s="5"/>
      <c r="AI648" s="5"/>
      <c r="AJ648" s="46"/>
      <c r="AK648" s="46"/>
      <c r="AL648" s="46"/>
      <c r="AM648" s="46"/>
      <c r="AN648" s="46"/>
      <c r="AO648" s="46"/>
      <c r="AP648" s="46"/>
      <c r="AQ648" s="46"/>
      <c r="AR648" s="45">
        <v>8.3000000000000001E-3</v>
      </c>
      <c r="AS648" s="41">
        <f t="shared" si="182"/>
        <v>0</v>
      </c>
      <c r="AT648" s="42">
        <v>2.0505224576407421E-2</v>
      </c>
      <c r="AU648" s="41">
        <f t="shared" si="181"/>
        <v>4.582843713278506</v>
      </c>
      <c r="AV648" s="44">
        <f t="shared" si="177"/>
        <v>0.22210662878787876</v>
      </c>
    </row>
    <row r="649" spans="1:48" x14ac:dyDescent="0.4">
      <c r="A649" s="40">
        <v>1897</v>
      </c>
      <c r="B649" s="43"/>
      <c r="C649" s="43"/>
      <c r="D649" s="36"/>
      <c r="E649" s="36"/>
      <c r="F649" s="37">
        <v>0.43591325757575755</v>
      </c>
      <c r="G649" s="41">
        <f t="shared" si="178"/>
        <v>0</v>
      </c>
      <c r="H649" s="38"/>
      <c r="I649" s="38"/>
      <c r="J649" s="36"/>
      <c r="K649" s="36"/>
      <c r="L649" s="36"/>
      <c r="M649" s="36"/>
      <c r="N649" s="37"/>
      <c r="O649" s="37"/>
      <c r="P649" s="37"/>
      <c r="Q649" s="37"/>
      <c r="R649" s="5"/>
      <c r="S649" s="5"/>
      <c r="T649" s="5"/>
      <c r="U649" s="5"/>
      <c r="V649" s="5"/>
      <c r="W649" s="5"/>
      <c r="X649" s="5"/>
      <c r="Y649" s="5"/>
      <c r="Z649" s="46"/>
      <c r="AA649" s="46"/>
      <c r="AB649" s="46"/>
      <c r="AC649" s="46"/>
      <c r="AD649" s="5">
        <v>66.7</v>
      </c>
      <c r="AE649" s="41">
        <f t="shared" si="183"/>
        <v>-0.44776119402984982</v>
      </c>
      <c r="AF649" s="41"/>
      <c r="AG649" s="41"/>
      <c r="AH649" s="5"/>
      <c r="AI649" s="5"/>
      <c r="AJ649" s="46"/>
      <c r="AK649" s="46"/>
      <c r="AL649" s="46"/>
      <c r="AM649" s="46"/>
      <c r="AN649" s="46"/>
      <c r="AO649" s="46"/>
      <c r="AP649" s="46"/>
      <c r="AQ649" s="46"/>
      <c r="AR649" s="45">
        <v>8.3000000000000001E-3</v>
      </c>
      <c r="AS649" s="41">
        <f t="shared" si="182"/>
        <v>0</v>
      </c>
      <c r="AT649" s="42">
        <v>1.8097588657042731E-2</v>
      </c>
      <c r="AU649" s="41">
        <f t="shared" ref="AU649:AU680" si="184">100*(AT649/AT648-1)</f>
        <v>-11.741573033707864</v>
      </c>
      <c r="AV649" s="44">
        <f t="shared" si="177"/>
        <v>0.22210662878787876</v>
      </c>
    </row>
    <row r="650" spans="1:48" x14ac:dyDescent="0.4">
      <c r="A650" s="40">
        <v>1898</v>
      </c>
      <c r="B650" s="43"/>
      <c r="C650" s="43"/>
      <c r="D650" s="36"/>
      <c r="E650" s="36"/>
      <c r="F650" s="37">
        <v>0.43591325757575755</v>
      </c>
      <c r="G650" s="41">
        <f t="shared" si="178"/>
        <v>0</v>
      </c>
      <c r="H650" s="38"/>
      <c r="I650" s="38"/>
      <c r="J650" s="36"/>
      <c r="K650" s="36"/>
      <c r="L650" s="36"/>
      <c r="M650" s="36"/>
      <c r="N650" s="37"/>
      <c r="O650" s="37"/>
      <c r="P650" s="37"/>
      <c r="Q650" s="37"/>
      <c r="R650" s="5"/>
      <c r="S650" s="5"/>
      <c r="T650" s="5"/>
      <c r="U650" s="5"/>
      <c r="V650" s="5"/>
      <c r="W650" s="5"/>
      <c r="X650" s="5"/>
      <c r="Y650" s="5"/>
      <c r="Z650" s="46"/>
      <c r="AA650" s="46"/>
      <c r="AB650" s="46"/>
      <c r="AC650" s="46"/>
      <c r="AD650" s="5">
        <v>66.7</v>
      </c>
      <c r="AE650" s="41">
        <f t="shared" si="183"/>
        <v>0</v>
      </c>
      <c r="AF650" s="41"/>
      <c r="AG650" s="41"/>
      <c r="AH650" s="5"/>
      <c r="AI650" s="5"/>
      <c r="AJ650" s="46"/>
      <c r="AK650" s="46"/>
      <c r="AL650" s="46"/>
      <c r="AM650" s="46"/>
      <c r="AN650" s="46"/>
      <c r="AO650" s="46"/>
      <c r="AP650" s="46"/>
      <c r="AQ650" s="46"/>
      <c r="AR650" s="45">
        <v>8.3000000000000001E-3</v>
      </c>
      <c r="AS650" s="41">
        <f t="shared" si="182"/>
        <v>0</v>
      </c>
      <c r="AT650" s="42">
        <v>1.7579198148088608E-2</v>
      </c>
      <c r="AU650" s="41">
        <f t="shared" si="184"/>
        <v>-2.8644175684277684</v>
      </c>
      <c r="AV650" s="44">
        <f t="shared" si="177"/>
        <v>0.22210662878787876</v>
      </c>
    </row>
    <row r="651" spans="1:48" x14ac:dyDescent="0.4">
      <c r="A651" s="40">
        <v>1899</v>
      </c>
      <c r="B651" s="43"/>
      <c r="C651" s="43"/>
      <c r="D651" s="36"/>
      <c r="E651" s="36"/>
      <c r="F651" s="37">
        <v>0.43591325757575755</v>
      </c>
      <c r="G651" s="41">
        <f t="shared" si="178"/>
        <v>0</v>
      </c>
      <c r="H651" s="38"/>
      <c r="I651" s="38"/>
      <c r="J651" s="36"/>
      <c r="K651" s="36"/>
      <c r="L651" s="36"/>
      <c r="M651" s="36"/>
      <c r="N651" s="37"/>
      <c r="O651" s="37"/>
      <c r="P651" s="37"/>
      <c r="Q651" s="37"/>
      <c r="R651" s="5"/>
      <c r="S651" s="5"/>
      <c r="T651" s="5"/>
      <c r="U651" s="5"/>
      <c r="V651" s="5"/>
      <c r="W651" s="5"/>
      <c r="X651" s="5"/>
      <c r="Y651" s="5"/>
      <c r="Z651" s="46"/>
      <c r="AA651" s="46"/>
      <c r="AB651" s="46"/>
      <c r="AC651" s="46"/>
      <c r="AD651" s="5">
        <v>66.7</v>
      </c>
      <c r="AE651" s="41">
        <f t="shared" si="183"/>
        <v>0</v>
      </c>
      <c r="AF651" s="41"/>
      <c r="AG651" s="41"/>
      <c r="AH651" s="5"/>
      <c r="AI651" s="5"/>
      <c r="AJ651" s="46"/>
      <c r="AK651" s="46"/>
      <c r="AL651" s="46"/>
      <c r="AM651" s="46"/>
      <c r="AN651" s="46"/>
      <c r="AO651" s="46"/>
      <c r="AP651" s="46"/>
      <c r="AQ651" s="46"/>
      <c r="AR651" s="45">
        <v>8.3000000000000001E-3</v>
      </c>
      <c r="AS651" s="41">
        <f t="shared" si="182"/>
        <v>0</v>
      </c>
      <c r="AT651" s="42">
        <v>1.7970870977076166E-2</v>
      </c>
      <c r="AU651" s="41">
        <f t="shared" si="184"/>
        <v>2.2280471821756187</v>
      </c>
      <c r="AV651" s="44">
        <f t="shared" si="177"/>
        <v>0.22210662878787876</v>
      </c>
    </row>
    <row r="652" spans="1:48" x14ac:dyDescent="0.4">
      <c r="A652" s="40">
        <v>1900</v>
      </c>
      <c r="B652" s="43"/>
      <c r="C652" s="43"/>
      <c r="D652" s="36"/>
      <c r="E652" s="36"/>
      <c r="F652" s="37">
        <v>0.43591325757575755</v>
      </c>
      <c r="G652" s="41">
        <f t="shared" si="178"/>
        <v>0</v>
      </c>
      <c r="H652" s="38"/>
      <c r="I652" s="38"/>
      <c r="J652" s="36"/>
      <c r="K652" s="36"/>
      <c r="L652" s="36"/>
      <c r="M652" s="36"/>
      <c r="N652" s="37"/>
      <c r="O652" s="37"/>
      <c r="P652" s="37"/>
      <c r="Q652" s="37"/>
      <c r="R652" s="5"/>
      <c r="S652" s="5"/>
      <c r="T652" s="5"/>
      <c r="U652" s="5"/>
      <c r="V652" s="5"/>
      <c r="W652" s="5"/>
      <c r="X652" s="5"/>
      <c r="Y652" s="5"/>
      <c r="Z652" s="46"/>
      <c r="AA652" s="46"/>
      <c r="AB652" s="46"/>
      <c r="AC652" s="46"/>
      <c r="AD652" s="5">
        <v>66.7</v>
      </c>
      <c r="AE652" s="41">
        <f t="shared" si="183"/>
        <v>0</v>
      </c>
      <c r="AF652" s="41"/>
      <c r="AG652" s="41"/>
      <c r="AH652" s="5"/>
      <c r="AI652" s="5"/>
      <c r="AJ652" s="46"/>
      <c r="AK652" s="46"/>
      <c r="AL652" s="46"/>
      <c r="AM652" s="46"/>
      <c r="AN652" s="46"/>
      <c r="AO652" s="46"/>
      <c r="AP652" s="46"/>
      <c r="AQ652" s="46"/>
      <c r="AR652" s="45">
        <v>8.3000000000000001E-3</v>
      </c>
      <c r="AS652" s="41">
        <f t="shared" si="182"/>
        <v>0</v>
      </c>
      <c r="AT652" s="42">
        <v>1.8489261486030285E-2</v>
      </c>
      <c r="AU652" s="41">
        <f t="shared" si="184"/>
        <v>2.8846153846153744</v>
      </c>
      <c r="AV652" s="44">
        <f t="shared" ref="AV652:AV670" si="185">AVERAGE(B652,D652,F652,H652,P652,R652,X652,Z652,AB652,AN652,AP652,AR652)</f>
        <v>0.22210662878787876</v>
      </c>
    </row>
    <row r="653" spans="1:48" x14ac:dyDescent="0.4">
      <c r="A653" s="40">
        <v>1901</v>
      </c>
      <c r="B653" s="43"/>
      <c r="C653" s="43"/>
      <c r="D653" s="36"/>
      <c r="E653" s="36"/>
      <c r="F653" s="37">
        <v>0.43591325757575755</v>
      </c>
      <c r="G653" s="41">
        <f t="shared" ref="G653:G670" si="186">100*(F653/F652-1)</f>
        <v>0</v>
      </c>
      <c r="H653" s="38"/>
      <c r="I653" s="38"/>
      <c r="J653" s="36"/>
      <c r="K653" s="36"/>
      <c r="L653" s="36"/>
      <c r="M653" s="36"/>
      <c r="N653" s="37"/>
      <c r="O653" s="37"/>
      <c r="P653" s="37"/>
      <c r="Q653" s="37"/>
      <c r="R653" s="5"/>
      <c r="S653" s="5"/>
      <c r="T653" s="5"/>
      <c r="U653" s="5"/>
      <c r="V653" s="5"/>
      <c r="W653" s="5"/>
      <c r="X653" s="5"/>
      <c r="Y653" s="5"/>
      <c r="Z653" s="46"/>
      <c r="AA653" s="46"/>
      <c r="AB653" s="46"/>
      <c r="AC653" s="46"/>
      <c r="AD653" s="5">
        <v>66.7</v>
      </c>
      <c r="AE653" s="41">
        <f t="shared" si="183"/>
        <v>0</v>
      </c>
      <c r="AF653" s="41"/>
      <c r="AG653" s="41"/>
      <c r="AH653" s="5"/>
      <c r="AI653" s="5"/>
      <c r="AJ653" s="46"/>
      <c r="AK653" s="46"/>
      <c r="AL653" s="46"/>
      <c r="AM653" s="46"/>
      <c r="AN653" s="46"/>
      <c r="AO653" s="46"/>
      <c r="AP653" s="46"/>
      <c r="AQ653" s="46"/>
      <c r="AR653" s="45">
        <v>8.3000000000000001E-3</v>
      </c>
      <c r="AS653" s="41">
        <f t="shared" si="182"/>
        <v>0</v>
      </c>
      <c r="AT653" s="42">
        <v>1.7798074140758124E-2</v>
      </c>
      <c r="AU653" s="41">
        <f t="shared" si="184"/>
        <v>-3.7383177570093462</v>
      </c>
      <c r="AV653" s="44">
        <f t="shared" si="185"/>
        <v>0.22210662878787876</v>
      </c>
    </row>
    <row r="654" spans="1:48" x14ac:dyDescent="0.4">
      <c r="A654" s="40">
        <v>1902</v>
      </c>
      <c r="B654" s="43"/>
      <c r="C654" s="43"/>
      <c r="D654" s="36"/>
      <c r="E654" s="36"/>
      <c r="F654" s="37">
        <v>0.43591325757575755</v>
      </c>
      <c r="G654" s="41">
        <f t="shared" si="186"/>
        <v>0</v>
      </c>
      <c r="H654" s="38"/>
      <c r="I654" s="38"/>
      <c r="J654" s="36"/>
      <c r="K654" s="36"/>
      <c r="L654" s="36"/>
      <c r="M654" s="36"/>
      <c r="N654" s="37"/>
      <c r="O654" s="37"/>
      <c r="P654" s="37"/>
      <c r="Q654" s="37"/>
      <c r="R654" s="5"/>
      <c r="S654" s="5"/>
      <c r="T654" s="5"/>
      <c r="U654" s="5"/>
      <c r="V654" s="5"/>
      <c r="W654" s="5"/>
      <c r="X654" s="5"/>
      <c r="Y654" s="5"/>
      <c r="Z654" s="46"/>
      <c r="AA654" s="46"/>
      <c r="AB654" s="46"/>
      <c r="AC654" s="46"/>
      <c r="AD654" s="5">
        <v>66.7</v>
      </c>
      <c r="AE654" s="41">
        <f t="shared" si="183"/>
        <v>0</v>
      </c>
      <c r="AF654" s="41"/>
      <c r="AG654" s="41"/>
      <c r="AH654" s="5"/>
      <c r="AI654" s="5"/>
      <c r="AJ654" s="46"/>
      <c r="AK654" s="46"/>
      <c r="AL654" s="46"/>
      <c r="AM654" s="46"/>
      <c r="AN654" s="46"/>
      <c r="AO654" s="46"/>
      <c r="AP654" s="46"/>
      <c r="AQ654" s="46"/>
      <c r="AR654" s="45">
        <v>8.3000000000000001E-3</v>
      </c>
      <c r="AS654" s="41">
        <f t="shared" si="182"/>
        <v>0</v>
      </c>
      <c r="AT654" s="42">
        <v>1.5736031894029515E-2</v>
      </c>
      <c r="AU654" s="41">
        <f t="shared" si="184"/>
        <v>-11.585760517799349</v>
      </c>
      <c r="AV654" s="44">
        <f t="shared" si="185"/>
        <v>0.22210662878787876</v>
      </c>
    </row>
    <row r="655" spans="1:48" x14ac:dyDescent="0.4">
      <c r="A655" s="40">
        <v>1903</v>
      </c>
      <c r="B655" s="43"/>
      <c r="C655" s="43"/>
      <c r="D655" s="36"/>
      <c r="E655" s="36"/>
      <c r="F655" s="37">
        <v>0.43591325757575755</v>
      </c>
      <c r="G655" s="41">
        <f t="shared" si="186"/>
        <v>0</v>
      </c>
      <c r="H655" s="38"/>
      <c r="I655" s="38"/>
      <c r="J655" s="36"/>
      <c r="K655" s="36"/>
      <c r="L655" s="36"/>
      <c r="M655" s="36"/>
      <c r="N655" s="37"/>
      <c r="O655" s="37"/>
      <c r="P655" s="37"/>
      <c r="Q655" s="37"/>
      <c r="R655" s="5"/>
      <c r="S655" s="5"/>
      <c r="T655" s="5"/>
      <c r="U655" s="5"/>
      <c r="V655" s="5"/>
      <c r="W655" s="5"/>
      <c r="X655" s="5"/>
      <c r="Y655" s="5"/>
      <c r="Z655" s="46"/>
      <c r="AA655" s="46"/>
      <c r="AB655" s="46"/>
      <c r="AC655" s="46"/>
      <c r="AD655" s="5">
        <v>66.7</v>
      </c>
      <c r="AE655" s="41">
        <f t="shared" si="183"/>
        <v>0</v>
      </c>
      <c r="AF655" s="41"/>
      <c r="AG655" s="41"/>
      <c r="AH655" s="5"/>
      <c r="AI655" s="5"/>
      <c r="AJ655" s="46"/>
      <c r="AK655" s="46"/>
      <c r="AL655" s="46"/>
      <c r="AM655" s="46"/>
      <c r="AN655" s="46"/>
      <c r="AO655" s="46"/>
      <c r="AP655" s="46"/>
      <c r="AQ655" s="46"/>
      <c r="AR655" s="45">
        <v>8.3000000000000001E-3</v>
      </c>
      <c r="AS655" s="41">
        <f t="shared" si="182"/>
        <v>0</v>
      </c>
      <c r="AT655" s="42">
        <v>1.6162264090280681E-2</v>
      </c>
      <c r="AU655" s="41">
        <f t="shared" si="184"/>
        <v>2.7086383601756969</v>
      </c>
      <c r="AV655" s="44">
        <f t="shared" si="185"/>
        <v>0.22210662878787876</v>
      </c>
    </row>
    <row r="656" spans="1:48" x14ac:dyDescent="0.4">
      <c r="A656" s="40">
        <v>1904</v>
      </c>
      <c r="B656" s="43"/>
      <c r="C656" s="43"/>
      <c r="D656" s="36"/>
      <c r="E656" s="36"/>
      <c r="F656" s="37">
        <v>0.43591325757575755</v>
      </c>
      <c r="G656" s="41">
        <f t="shared" si="186"/>
        <v>0</v>
      </c>
      <c r="H656" s="38"/>
      <c r="I656" s="38"/>
      <c r="J656" s="36"/>
      <c r="K656" s="36"/>
      <c r="L656" s="36"/>
      <c r="M656" s="36"/>
      <c r="N656" s="37"/>
      <c r="O656" s="37"/>
      <c r="P656" s="37"/>
      <c r="Q656" s="37"/>
      <c r="R656" s="5"/>
      <c r="S656" s="5"/>
      <c r="T656" s="5"/>
      <c r="U656" s="5"/>
      <c r="V656" s="5"/>
      <c r="W656" s="5"/>
      <c r="X656" s="5"/>
      <c r="Y656" s="5"/>
      <c r="Z656" s="46"/>
      <c r="AA656" s="46"/>
      <c r="AB656" s="46"/>
      <c r="AC656" s="46"/>
      <c r="AD656" s="5">
        <v>66.7</v>
      </c>
      <c r="AE656" s="41">
        <f t="shared" si="183"/>
        <v>0</v>
      </c>
      <c r="AF656" s="41"/>
      <c r="AG656" s="41"/>
      <c r="AH656" s="5"/>
      <c r="AI656" s="5"/>
      <c r="AJ656" s="46"/>
      <c r="AK656" s="46"/>
      <c r="AL656" s="46"/>
      <c r="AM656" s="46"/>
      <c r="AN656" s="46"/>
      <c r="AO656" s="46"/>
      <c r="AP656" s="46"/>
      <c r="AQ656" s="46"/>
      <c r="AR656" s="45">
        <v>8.3000000000000001E-3</v>
      </c>
      <c r="AS656" s="41">
        <f t="shared" si="182"/>
        <v>0</v>
      </c>
      <c r="AT656" s="42">
        <v>1.7245124264540397E-2</v>
      </c>
      <c r="AU656" s="41">
        <f t="shared" si="184"/>
        <v>6.6999287241624961</v>
      </c>
      <c r="AV656" s="44">
        <f t="shared" si="185"/>
        <v>0.22210662878787876</v>
      </c>
    </row>
    <row r="657" spans="1:48" x14ac:dyDescent="0.4">
      <c r="A657" s="40">
        <v>1905</v>
      </c>
      <c r="B657" s="43"/>
      <c r="C657" s="43"/>
      <c r="D657" s="36"/>
      <c r="E657" s="36"/>
      <c r="F657" s="37">
        <v>0.43591325757575755</v>
      </c>
      <c r="G657" s="41">
        <f t="shared" si="186"/>
        <v>0</v>
      </c>
      <c r="H657" s="38"/>
      <c r="I657" s="38"/>
      <c r="J657" s="36"/>
      <c r="K657" s="36"/>
      <c r="L657" s="36"/>
      <c r="M657" s="36"/>
      <c r="N657" s="37"/>
      <c r="O657" s="37"/>
      <c r="P657" s="37"/>
      <c r="Q657" s="37"/>
      <c r="R657" s="5"/>
      <c r="S657" s="5"/>
      <c r="T657" s="5"/>
      <c r="U657" s="5"/>
      <c r="V657" s="5"/>
      <c r="W657" s="5"/>
      <c r="X657" s="5"/>
      <c r="Y657" s="5"/>
      <c r="Z657" s="46"/>
      <c r="AA657" s="46"/>
      <c r="AB657" s="46"/>
      <c r="AC657" s="46"/>
      <c r="AD657" s="5">
        <v>66.7</v>
      </c>
      <c r="AE657" s="41">
        <f t="shared" si="183"/>
        <v>0</v>
      </c>
      <c r="AF657" s="41"/>
      <c r="AG657" s="41"/>
      <c r="AH657" s="5"/>
      <c r="AI657" s="5"/>
      <c r="AJ657" s="46"/>
      <c r="AK657" s="46"/>
      <c r="AL657" s="46"/>
      <c r="AM657" s="46"/>
      <c r="AN657" s="46"/>
      <c r="AO657" s="46"/>
      <c r="AP657" s="46"/>
      <c r="AQ657" s="46"/>
      <c r="AR657" s="45">
        <v>8.3000000000000001E-3</v>
      </c>
      <c r="AS657" s="41">
        <f t="shared" si="182"/>
        <v>0</v>
      </c>
      <c r="AT657" s="42">
        <v>1.8212786547921422E-2</v>
      </c>
      <c r="AU657" s="41">
        <f t="shared" si="184"/>
        <v>5.6112224448897852</v>
      </c>
      <c r="AV657" s="44">
        <f t="shared" si="185"/>
        <v>0.22210662878787876</v>
      </c>
    </row>
    <row r="658" spans="1:48" x14ac:dyDescent="0.4">
      <c r="A658" s="40">
        <v>1906</v>
      </c>
      <c r="B658" s="43"/>
      <c r="C658" s="43"/>
      <c r="D658" s="36"/>
      <c r="E658" s="36"/>
      <c r="F658" s="37">
        <v>0.43591325757575755</v>
      </c>
      <c r="G658" s="41">
        <f t="shared" si="186"/>
        <v>0</v>
      </c>
      <c r="H658" s="38"/>
      <c r="I658" s="38"/>
      <c r="J658" s="36"/>
      <c r="K658" s="36"/>
      <c r="L658" s="36"/>
      <c r="M658" s="36"/>
      <c r="N658" s="37"/>
      <c r="O658" s="37"/>
      <c r="P658" s="37"/>
      <c r="Q658" s="37"/>
      <c r="R658" s="5"/>
      <c r="S658" s="5"/>
      <c r="T658" s="5"/>
      <c r="U658" s="5"/>
      <c r="V658" s="5"/>
      <c r="W658" s="5"/>
      <c r="X658" s="5"/>
      <c r="Y658" s="5"/>
      <c r="Z658" s="46"/>
      <c r="AA658" s="46"/>
      <c r="AB658" s="46"/>
      <c r="AC658" s="46"/>
      <c r="AD658" s="5">
        <v>66.7</v>
      </c>
      <c r="AE658" s="41">
        <f t="shared" si="183"/>
        <v>0</v>
      </c>
      <c r="AF658" s="41"/>
      <c r="AG658" s="41"/>
      <c r="AH658" s="5"/>
      <c r="AI658" s="5"/>
      <c r="AJ658" s="46"/>
      <c r="AK658" s="46"/>
      <c r="AL658" s="46"/>
      <c r="AM658" s="46"/>
      <c r="AN658" s="46"/>
      <c r="AO658" s="46"/>
      <c r="AP658" s="46"/>
      <c r="AQ658" s="46"/>
      <c r="AR658" s="45">
        <v>8.3000000000000001E-3</v>
      </c>
      <c r="AS658" s="41">
        <f t="shared" si="182"/>
        <v>0</v>
      </c>
      <c r="AT658" s="42">
        <v>2.0148111114683471E-2</v>
      </c>
      <c r="AU658" s="41">
        <f t="shared" si="184"/>
        <v>10.626185958254265</v>
      </c>
      <c r="AV658" s="44">
        <f t="shared" si="185"/>
        <v>0.22210662878787876</v>
      </c>
    </row>
    <row r="659" spans="1:48" x14ac:dyDescent="0.4">
      <c r="A659" s="40">
        <v>1907</v>
      </c>
      <c r="B659" s="43"/>
      <c r="C659" s="43"/>
      <c r="D659" s="36"/>
      <c r="E659" s="36"/>
      <c r="F659" s="37">
        <v>0.43591325757575755</v>
      </c>
      <c r="G659" s="41">
        <f t="shared" si="186"/>
        <v>0</v>
      </c>
      <c r="H659" s="38"/>
      <c r="I659" s="38"/>
      <c r="J659" s="36"/>
      <c r="K659" s="36"/>
      <c r="L659" s="36"/>
      <c r="M659" s="36"/>
      <c r="N659" s="37"/>
      <c r="O659" s="37"/>
      <c r="P659" s="37"/>
      <c r="Q659" s="37"/>
      <c r="R659" s="5"/>
      <c r="S659" s="5"/>
      <c r="T659" s="5"/>
      <c r="U659" s="5"/>
      <c r="V659" s="5"/>
      <c r="W659" s="5"/>
      <c r="X659" s="5"/>
      <c r="Y659" s="5"/>
      <c r="Z659" s="46"/>
      <c r="AA659" s="46"/>
      <c r="AB659" s="46"/>
      <c r="AC659" s="46"/>
      <c r="AD659" s="5">
        <v>66.7</v>
      </c>
      <c r="AE659" s="41">
        <f t="shared" si="183"/>
        <v>0</v>
      </c>
      <c r="AF659" s="41"/>
      <c r="AG659" s="41"/>
      <c r="AH659" s="5"/>
      <c r="AI659" s="5"/>
      <c r="AJ659" s="46"/>
      <c r="AK659" s="46"/>
      <c r="AL659" s="46"/>
      <c r="AM659" s="46"/>
      <c r="AN659" s="46"/>
      <c r="AO659" s="46"/>
      <c r="AP659" s="46"/>
      <c r="AQ659" s="46"/>
      <c r="AR659" s="45">
        <v>8.3000000000000001E-3</v>
      </c>
      <c r="AS659" s="41">
        <f t="shared" si="182"/>
        <v>0</v>
      </c>
      <c r="AT659" s="42">
        <v>1.9664279972992957E-2</v>
      </c>
      <c r="AU659" s="41">
        <f t="shared" si="184"/>
        <v>-2.401372212692976</v>
      </c>
      <c r="AV659" s="44">
        <f t="shared" si="185"/>
        <v>0.22210662878787876</v>
      </c>
    </row>
    <row r="660" spans="1:48" x14ac:dyDescent="0.4">
      <c r="A660" s="40">
        <v>1908</v>
      </c>
      <c r="B660" s="43"/>
      <c r="C660" s="43"/>
      <c r="D660" s="36"/>
      <c r="E660" s="36"/>
      <c r="F660" s="37">
        <v>0.43591325757575755</v>
      </c>
      <c r="G660" s="41">
        <f t="shared" si="186"/>
        <v>0</v>
      </c>
      <c r="H660" s="38"/>
      <c r="I660" s="38"/>
      <c r="J660" s="36"/>
      <c r="K660" s="36"/>
      <c r="L660" s="36"/>
      <c r="M660" s="36"/>
      <c r="N660" s="37"/>
      <c r="O660" s="37"/>
      <c r="P660" s="37"/>
      <c r="Q660" s="37"/>
      <c r="R660" s="5"/>
      <c r="S660" s="5"/>
      <c r="T660" s="5"/>
      <c r="U660" s="5"/>
      <c r="V660" s="5"/>
      <c r="W660" s="5"/>
      <c r="X660" s="5"/>
      <c r="Y660" s="5"/>
      <c r="Z660" s="46"/>
      <c r="AA660" s="46"/>
      <c r="AB660" s="46"/>
      <c r="AC660" s="46"/>
      <c r="AD660" s="5">
        <v>66.7</v>
      </c>
      <c r="AE660" s="41">
        <f t="shared" si="183"/>
        <v>0</v>
      </c>
      <c r="AF660" s="41"/>
      <c r="AG660" s="41"/>
      <c r="AH660" s="5"/>
      <c r="AI660" s="5"/>
      <c r="AJ660" s="46"/>
      <c r="AK660" s="46"/>
      <c r="AL660" s="46"/>
      <c r="AM660" s="46"/>
      <c r="AN660" s="46"/>
      <c r="AO660" s="46"/>
      <c r="AP660" s="46"/>
      <c r="AQ660" s="46"/>
      <c r="AR660" s="45">
        <v>8.3000000000000001E-3</v>
      </c>
      <c r="AS660" s="41">
        <f t="shared" si="182"/>
        <v>0</v>
      </c>
      <c r="AT660" s="42">
        <v>1.5954907886699031E-2</v>
      </c>
      <c r="AU660" s="41">
        <f t="shared" si="184"/>
        <v>-18.863503222026946</v>
      </c>
      <c r="AV660" s="44">
        <f t="shared" si="185"/>
        <v>0.22210662878787876</v>
      </c>
    </row>
    <row r="661" spans="1:48" x14ac:dyDescent="0.4">
      <c r="A661" s="40">
        <v>1909</v>
      </c>
      <c r="B661" s="43"/>
      <c r="C661" s="43"/>
      <c r="D661" s="36"/>
      <c r="E661" s="36"/>
      <c r="F661" s="37">
        <v>0.43591325757575755</v>
      </c>
      <c r="G661" s="41">
        <f t="shared" si="186"/>
        <v>0</v>
      </c>
      <c r="H661" s="38"/>
      <c r="I661" s="38"/>
      <c r="J661" s="36"/>
      <c r="K661" s="36"/>
      <c r="L661" s="36"/>
      <c r="M661" s="36"/>
      <c r="N661" s="37"/>
      <c r="O661" s="37"/>
      <c r="P661" s="37"/>
      <c r="Q661" s="37"/>
      <c r="R661" s="5"/>
      <c r="S661" s="5"/>
      <c r="T661" s="5"/>
      <c r="U661" s="5"/>
      <c r="V661" s="5"/>
      <c r="W661" s="5"/>
      <c r="X661" s="5"/>
      <c r="Y661" s="5"/>
      <c r="Z661" s="46"/>
      <c r="AA661" s="46"/>
      <c r="AB661" s="46"/>
      <c r="AC661" s="46"/>
      <c r="AD661" s="5">
        <v>66.7</v>
      </c>
      <c r="AE661" s="41">
        <f t="shared" si="183"/>
        <v>0</v>
      </c>
      <c r="AF661" s="41"/>
      <c r="AG661" s="41"/>
      <c r="AH661" s="5"/>
      <c r="AI661" s="5"/>
      <c r="AJ661" s="46"/>
      <c r="AK661" s="46"/>
      <c r="AL661" s="46"/>
      <c r="AM661" s="46"/>
      <c r="AN661" s="46"/>
      <c r="AO661" s="46"/>
      <c r="AP661" s="46"/>
      <c r="AQ661" s="46"/>
      <c r="AR661" s="45">
        <v>8.3000000000000001E-3</v>
      </c>
      <c r="AS661" s="41">
        <f t="shared" si="182"/>
        <v>0</v>
      </c>
      <c r="AT661" s="42">
        <v>1.5528675690447868E-2</v>
      </c>
      <c r="AU661" s="41">
        <f t="shared" si="184"/>
        <v>-2.6714801444043146</v>
      </c>
      <c r="AV661" s="44">
        <f t="shared" si="185"/>
        <v>0.22210662878787876</v>
      </c>
    </row>
    <row r="662" spans="1:48" x14ac:dyDescent="0.4">
      <c r="A662" s="40">
        <v>1910</v>
      </c>
      <c r="B662" s="43"/>
      <c r="C662" s="43"/>
      <c r="D662" s="36"/>
      <c r="E662" s="36"/>
      <c r="F662" s="37">
        <v>0.43591325757575755</v>
      </c>
      <c r="G662" s="41">
        <f t="shared" si="186"/>
        <v>0</v>
      </c>
      <c r="H662" s="38"/>
      <c r="I662" s="38"/>
      <c r="J662" s="36"/>
      <c r="K662" s="36"/>
      <c r="L662" s="36"/>
      <c r="M662" s="36"/>
      <c r="N662" s="37"/>
      <c r="O662" s="37"/>
      <c r="P662" s="37"/>
      <c r="Q662" s="37"/>
      <c r="R662" s="5"/>
      <c r="S662" s="5"/>
      <c r="T662" s="5"/>
      <c r="U662" s="5"/>
      <c r="V662" s="5"/>
      <c r="W662" s="5"/>
      <c r="X662" s="5"/>
      <c r="Y662" s="5"/>
      <c r="Z662" s="46"/>
      <c r="AA662" s="46"/>
      <c r="AB662" s="46"/>
      <c r="AC662" s="46"/>
      <c r="AD662" s="5">
        <v>66.7</v>
      </c>
      <c r="AE662" s="41">
        <f t="shared" si="183"/>
        <v>0</v>
      </c>
      <c r="AF662" s="41"/>
      <c r="AG662" s="41"/>
      <c r="AH662" s="5"/>
      <c r="AI662" s="5"/>
      <c r="AJ662" s="46"/>
      <c r="AK662" s="46"/>
      <c r="AL662" s="46"/>
      <c r="AM662" s="46"/>
      <c r="AN662" s="46"/>
      <c r="AO662" s="46"/>
      <c r="AP662" s="46"/>
      <c r="AQ662" s="46"/>
      <c r="AR662" s="45">
        <v>8.3000000000000001E-3</v>
      </c>
      <c r="AS662" s="41">
        <f t="shared" si="182"/>
        <v>0</v>
      </c>
      <c r="AT662" s="42">
        <v>1.6139224512104939E-2</v>
      </c>
      <c r="AU662" s="41">
        <f t="shared" si="184"/>
        <v>3.9317507418397346</v>
      </c>
      <c r="AV662" s="44">
        <f t="shared" si="185"/>
        <v>0.22210662878787876</v>
      </c>
    </row>
    <row r="663" spans="1:48" x14ac:dyDescent="0.4">
      <c r="A663" s="40">
        <v>1911</v>
      </c>
      <c r="B663" s="43"/>
      <c r="C663" s="43"/>
      <c r="D663" s="36"/>
      <c r="E663" s="36"/>
      <c r="F663" s="37">
        <v>0.43591325757575755</v>
      </c>
      <c r="G663" s="41">
        <f t="shared" si="186"/>
        <v>0</v>
      </c>
      <c r="H663" s="38"/>
      <c r="I663" s="38"/>
      <c r="J663" s="36"/>
      <c r="K663" s="36"/>
      <c r="L663" s="36"/>
      <c r="M663" s="36"/>
      <c r="N663" s="37"/>
      <c r="O663" s="37"/>
      <c r="P663" s="37"/>
      <c r="Q663" s="37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>
        <v>66.7</v>
      </c>
      <c r="AE663" s="41">
        <f t="shared" si="183"/>
        <v>0</v>
      </c>
      <c r="AF663" s="41"/>
      <c r="AG663" s="41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45">
        <v>8.3000000000000001E-3</v>
      </c>
      <c r="AS663" s="41">
        <f t="shared" si="182"/>
        <v>0</v>
      </c>
      <c r="AT663" s="42">
        <v>1.6070105777577726E-2</v>
      </c>
      <c r="AU663" s="41">
        <f t="shared" si="184"/>
        <v>-0.42826552462524869</v>
      </c>
      <c r="AV663" s="44">
        <f t="shared" si="185"/>
        <v>0.22210662878787876</v>
      </c>
    </row>
    <row r="664" spans="1:48" x14ac:dyDescent="0.4">
      <c r="A664" s="40">
        <v>1912</v>
      </c>
      <c r="B664" s="43"/>
      <c r="C664" s="43"/>
      <c r="D664" s="36"/>
      <c r="E664" s="36"/>
      <c r="F664" s="37">
        <v>0.43591325757575755</v>
      </c>
      <c r="G664" s="41">
        <f t="shared" si="186"/>
        <v>0</v>
      </c>
      <c r="H664" s="38"/>
      <c r="I664" s="38"/>
      <c r="J664" s="36"/>
      <c r="K664" s="36"/>
      <c r="L664" s="36"/>
      <c r="M664" s="36"/>
      <c r="N664" s="37"/>
      <c r="O664" s="37"/>
      <c r="P664" s="37"/>
      <c r="Q664" s="37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>
        <v>66.7</v>
      </c>
      <c r="AE664" s="41">
        <f t="shared" si="183"/>
        <v>0</v>
      </c>
      <c r="AF664" s="41"/>
      <c r="AG664" s="41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45">
        <v>8.3000000000000001E-3</v>
      </c>
      <c r="AS664" s="41">
        <f t="shared" si="182"/>
        <v>0</v>
      </c>
      <c r="AT664" s="42">
        <v>1.8339504227887982E-2</v>
      </c>
      <c r="AU664" s="41">
        <f t="shared" si="184"/>
        <v>14.12186379928313</v>
      </c>
      <c r="AV664" s="44">
        <f t="shared" si="185"/>
        <v>0.22210662878787876</v>
      </c>
    </row>
    <row r="665" spans="1:48" x14ac:dyDescent="0.4">
      <c r="A665" s="40">
        <v>1913</v>
      </c>
      <c r="B665" s="43"/>
      <c r="C665" s="43"/>
      <c r="D665" s="36"/>
      <c r="E665" s="36"/>
      <c r="F665" s="37">
        <v>0.43591325757575755</v>
      </c>
      <c r="G665" s="41">
        <f t="shared" si="186"/>
        <v>0</v>
      </c>
      <c r="H665" s="38"/>
      <c r="I665" s="38"/>
      <c r="J665" s="36"/>
      <c r="K665" s="36"/>
      <c r="L665" s="36"/>
      <c r="M665" s="36"/>
      <c r="N665" s="37"/>
      <c r="O665" s="37"/>
      <c r="P665" s="37"/>
      <c r="Q665" s="37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>
        <v>66.7</v>
      </c>
      <c r="AE665" s="41">
        <f t="shared" si="183"/>
        <v>0</v>
      </c>
      <c r="AF665" s="41"/>
      <c r="AG665" s="41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45">
        <v>8.3000000000000001E-3</v>
      </c>
      <c r="AS665" s="41">
        <f t="shared" si="182"/>
        <v>0</v>
      </c>
      <c r="AT665" s="42">
        <v>1.802846992251551E-2</v>
      </c>
      <c r="AU665" s="41">
        <f t="shared" si="184"/>
        <v>-1.6959798994974906</v>
      </c>
      <c r="AV665" s="44">
        <f t="shared" si="185"/>
        <v>0.22210662878787876</v>
      </c>
    </row>
    <row r="666" spans="1:48" x14ac:dyDescent="0.4">
      <c r="A666" s="40">
        <v>1914</v>
      </c>
      <c r="B666" s="43"/>
      <c r="C666" s="43"/>
      <c r="D666" s="36"/>
      <c r="E666" s="36"/>
      <c r="F666" s="37">
        <v>0.43591325757575755</v>
      </c>
      <c r="G666" s="41">
        <f t="shared" si="186"/>
        <v>0</v>
      </c>
      <c r="H666" s="38"/>
      <c r="I666" s="38"/>
      <c r="J666" s="36"/>
      <c r="K666" s="36"/>
      <c r="L666" s="36"/>
      <c r="M666" s="36"/>
      <c r="N666" s="37"/>
      <c r="O666" s="37"/>
      <c r="P666" s="37"/>
      <c r="Q666" s="37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45">
        <v>8.3000000000000001E-3</v>
      </c>
      <c r="AS666" s="41">
        <f t="shared" si="182"/>
        <v>0</v>
      </c>
      <c r="AT666" s="42">
        <v>1.6530897341092497E-2</v>
      </c>
      <c r="AU666" s="41">
        <f t="shared" si="184"/>
        <v>-8.3067092651757157</v>
      </c>
      <c r="AV666" s="44">
        <f t="shared" si="185"/>
        <v>0.22210662878787876</v>
      </c>
    </row>
    <row r="667" spans="1:48" x14ac:dyDescent="0.4">
      <c r="A667" s="40">
        <v>1915</v>
      </c>
      <c r="B667" s="43"/>
      <c r="C667" s="43"/>
      <c r="D667" s="36"/>
      <c r="E667" s="36"/>
      <c r="F667" s="37">
        <v>0.43591325757575755</v>
      </c>
      <c r="G667" s="41">
        <f t="shared" si="186"/>
        <v>0</v>
      </c>
      <c r="H667" s="38"/>
      <c r="I667" s="38"/>
      <c r="J667" s="36"/>
      <c r="K667" s="36"/>
      <c r="L667" s="36"/>
      <c r="M667" s="36"/>
      <c r="N667" s="37"/>
      <c r="O667" s="37"/>
      <c r="P667" s="37"/>
      <c r="Q667" s="37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42">
        <v>1.4987245603318006E-2</v>
      </c>
      <c r="AU667" s="41">
        <f t="shared" si="184"/>
        <v>-9.3379790940766547</v>
      </c>
      <c r="AV667" s="44">
        <f t="shared" si="185"/>
        <v>0.43591325757575755</v>
      </c>
    </row>
    <row r="668" spans="1:48" x14ac:dyDescent="0.4">
      <c r="A668" s="40">
        <v>1916</v>
      </c>
      <c r="B668" s="43"/>
      <c r="C668" s="43"/>
      <c r="D668" s="36"/>
      <c r="E668" s="36"/>
      <c r="F668" s="37">
        <v>0.43591325757575755</v>
      </c>
      <c r="G668" s="41">
        <f t="shared" si="186"/>
        <v>0</v>
      </c>
      <c r="H668" s="38"/>
      <c r="I668" s="38"/>
      <c r="J668" s="36"/>
      <c r="K668" s="36"/>
      <c r="L668" s="36"/>
      <c r="M668" s="36"/>
      <c r="N668" s="37"/>
      <c r="O668" s="37"/>
      <c r="P668" s="37"/>
      <c r="Q668" s="37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42">
        <v>1.981403723113526E-2</v>
      </c>
      <c r="AU668" s="41">
        <f t="shared" si="184"/>
        <v>32.205995388162954</v>
      </c>
      <c r="AV668" s="44">
        <f t="shared" si="185"/>
        <v>0.43591325757575755</v>
      </c>
    </row>
    <row r="669" spans="1:48" x14ac:dyDescent="0.4">
      <c r="A669" s="40">
        <v>1917</v>
      </c>
      <c r="B669" s="43"/>
      <c r="C669" s="43"/>
      <c r="D669" s="36"/>
      <c r="E669" s="36"/>
      <c r="F669" s="37">
        <v>0.43591325757575755</v>
      </c>
      <c r="G669" s="41">
        <f t="shared" si="186"/>
        <v>0</v>
      </c>
      <c r="H669" s="38"/>
      <c r="I669" s="38"/>
      <c r="J669" s="36"/>
      <c r="K669" s="36"/>
      <c r="L669" s="36"/>
      <c r="M669" s="36"/>
      <c r="N669" s="37"/>
      <c r="O669" s="37"/>
      <c r="P669" s="37"/>
      <c r="Q669" s="37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42">
        <v>2.4548670546249558E-2</v>
      </c>
      <c r="AU669" s="41">
        <f t="shared" si="184"/>
        <v>23.895348837209298</v>
      </c>
      <c r="AV669" s="44">
        <f t="shared" si="185"/>
        <v>0.43591325757575755</v>
      </c>
    </row>
    <row r="670" spans="1:48" x14ac:dyDescent="0.4">
      <c r="A670" s="40">
        <v>1918</v>
      </c>
      <c r="B670" s="43"/>
      <c r="C670" s="43"/>
      <c r="D670" s="36"/>
      <c r="E670" s="36"/>
      <c r="F670" s="37">
        <v>0.43591325757575755</v>
      </c>
      <c r="G670" s="41">
        <f t="shared" si="186"/>
        <v>0</v>
      </c>
      <c r="H670" s="38"/>
      <c r="I670" s="38"/>
      <c r="J670" s="36"/>
      <c r="K670" s="36"/>
      <c r="L670" s="36"/>
      <c r="M670" s="36"/>
      <c r="N670" s="37"/>
      <c r="O670" s="37"/>
      <c r="P670" s="37"/>
      <c r="Q670" s="37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42">
        <v>2.9191145548660903E-2</v>
      </c>
      <c r="AU670" s="41">
        <f t="shared" si="184"/>
        <v>18.911309244486162</v>
      </c>
      <c r="AV670" s="44">
        <f t="shared" si="185"/>
        <v>0.43591325757575755</v>
      </c>
    </row>
    <row r="671" spans="1:48" x14ac:dyDescent="0.4">
      <c r="A671" s="40">
        <v>1919</v>
      </c>
      <c r="B671" s="43"/>
      <c r="C671" s="43"/>
      <c r="D671" s="36"/>
      <c r="E671" s="36"/>
      <c r="F671" s="37"/>
      <c r="G671" s="37"/>
      <c r="H671" s="38"/>
      <c r="I671" s="38"/>
      <c r="J671" s="36"/>
      <c r="K671" s="36"/>
      <c r="L671" s="36"/>
      <c r="M671" s="36"/>
      <c r="N671" s="37"/>
      <c r="O671" s="37"/>
      <c r="P671" s="37"/>
      <c r="Q671" s="37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42">
        <v>3.3499546667524034E-2</v>
      </c>
      <c r="AU671" s="41">
        <f t="shared" si="184"/>
        <v>14.759273875295964</v>
      </c>
      <c r="AV671" s="3"/>
    </row>
    <row r="672" spans="1:48" x14ac:dyDescent="0.4">
      <c r="A672" s="40">
        <v>1920</v>
      </c>
      <c r="B672" s="43"/>
      <c r="C672" s="43"/>
      <c r="D672" s="36"/>
      <c r="E672" s="36"/>
      <c r="F672" s="37"/>
      <c r="G672" s="37"/>
      <c r="H672" s="38"/>
      <c r="I672" s="38"/>
      <c r="J672" s="36"/>
      <c r="K672" s="36"/>
      <c r="L672" s="36"/>
      <c r="M672" s="36"/>
      <c r="N672" s="37"/>
      <c r="O672" s="37"/>
      <c r="P672" s="37"/>
      <c r="Q672" s="37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42">
        <v>3.0423762981062918E-2</v>
      </c>
      <c r="AU672" s="41">
        <f t="shared" si="184"/>
        <v>-9.1815680880330213</v>
      </c>
      <c r="AV672" s="3"/>
    </row>
    <row r="673" spans="1:48" x14ac:dyDescent="0.4">
      <c r="A673" s="40">
        <v>1921</v>
      </c>
      <c r="B673" s="43"/>
      <c r="C673" s="43"/>
      <c r="D673" s="36"/>
      <c r="E673" s="36"/>
      <c r="F673" s="37"/>
      <c r="G673" s="37"/>
      <c r="H673" s="38"/>
      <c r="I673" s="38"/>
      <c r="J673" s="36"/>
      <c r="K673" s="36"/>
      <c r="L673" s="36"/>
      <c r="M673" s="36"/>
      <c r="N673" s="37"/>
      <c r="O673" s="37"/>
      <c r="P673" s="37"/>
      <c r="Q673" s="37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42">
        <v>1.8903973893193583E-2</v>
      </c>
      <c r="AU673" s="41">
        <f t="shared" si="184"/>
        <v>-37.864445285876556</v>
      </c>
      <c r="AV673" s="3"/>
    </row>
    <row r="674" spans="1:48" x14ac:dyDescent="0.4">
      <c r="A674" s="40">
        <v>1922</v>
      </c>
      <c r="B674" s="43"/>
      <c r="C674" s="43"/>
      <c r="D674" s="36"/>
      <c r="E674" s="36"/>
      <c r="F674" s="37"/>
      <c r="G674" s="37"/>
      <c r="H674" s="38"/>
      <c r="I674" s="38"/>
      <c r="J674" s="36"/>
      <c r="K674" s="36"/>
      <c r="L674" s="36"/>
      <c r="M674" s="36"/>
      <c r="N674" s="37"/>
      <c r="O674" s="37"/>
      <c r="P674" s="37"/>
      <c r="Q674" s="37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42">
        <v>2.0355467318265118E-2</v>
      </c>
      <c r="AU674" s="41">
        <f t="shared" si="184"/>
        <v>7.6782449725776969</v>
      </c>
      <c r="AV674" s="3"/>
    </row>
    <row r="675" spans="1:48" x14ac:dyDescent="0.4">
      <c r="A675" s="40">
        <v>1923</v>
      </c>
      <c r="B675" s="43"/>
      <c r="C675" s="43"/>
      <c r="D675" s="36"/>
      <c r="E675" s="36"/>
      <c r="F675" s="37"/>
      <c r="G675" s="37"/>
      <c r="H675" s="38"/>
      <c r="I675" s="38"/>
      <c r="J675" s="36"/>
      <c r="K675" s="36"/>
      <c r="L675" s="36"/>
      <c r="M675" s="36"/>
      <c r="N675" s="37"/>
      <c r="O675" s="37"/>
      <c r="P675" s="37"/>
      <c r="Q675" s="37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42">
        <v>1.9572121660290005E-2</v>
      </c>
      <c r="AU675" s="41">
        <f t="shared" si="184"/>
        <v>-3.8483305036785431</v>
      </c>
      <c r="AV675" s="3"/>
    </row>
    <row r="676" spans="1:48" x14ac:dyDescent="0.4">
      <c r="A676" s="40">
        <v>1924</v>
      </c>
      <c r="B676" s="43"/>
      <c r="C676" s="43"/>
      <c r="D676" s="36"/>
      <c r="E676" s="36"/>
      <c r="F676" s="37"/>
      <c r="G676" s="37"/>
      <c r="H676" s="38"/>
      <c r="I676" s="38"/>
      <c r="J676" s="36"/>
      <c r="K676" s="36"/>
      <c r="L676" s="36"/>
      <c r="M676" s="36"/>
      <c r="N676" s="37"/>
      <c r="O676" s="37"/>
      <c r="P676" s="37"/>
      <c r="Q676" s="37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42">
        <v>2.0148111114683471E-2</v>
      </c>
      <c r="AU676" s="41">
        <f t="shared" si="184"/>
        <v>2.9429075927015935</v>
      </c>
      <c r="AV676" s="3"/>
    </row>
    <row r="677" spans="1:48" x14ac:dyDescent="0.4">
      <c r="A677" s="40">
        <v>1925</v>
      </c>
      <c r="B677" s="43"/>
      <c r="C677" s="43"/>
      <c r="D677" s="36"/>
      <c r="E677" s="36"/>
      <c r="F677" s="37"/>
      <c r="G677" s="37"/>
      <c r="H677" s="38"/>
      <c r="I677" s="38"/>
      <c r="J677" s="36"/>
      <c r="K677" s="36"/>
      <c r="L677" s="36"/>
      <c r="M677" s="36"/>
      <c r="N677" s="37"/>
      <c r="O677" s="37"/>
      <c r="P677" s="37"/>
      <c r="Q677" s="37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42">
        <v>2.0839298459955632E-2</v>
      </c>
      <c r="AU677" s="41">
        <f t="shared" si="184"/>
        <v>3.4305317324185181</v>
      </c>
      <c r="AV677" s="3"/>
    </row>
    <row r="678" spans="1:48" x14ac:dyDescent="0.4">
      <c r="A678" s="40">
        <v>1926</v>
      </c>
      <c r="B678" s="43"/>
      <c r="C678" s="43"/>
      <c r="D678" s="36"/>
      <c r="E678" s="36"/>
      <c r="F678" s="37"/>
      <c r="G678" s="37"/>
      <c r="H678" s="38"/>
      <c r="I678" s="38"/>
      <c r="J678" s="36"/>
      <c r="K678" s="36"/>
      <c r="L678" s="36"/>
      <c r="M678" s="36"/>
      <c r="N678" s="37"/>
      <c r="O678" s="37"/>
      <c r="P678" s="37"/>
      <c r="Q678" s="37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42">
        <v>1.8731177056875541E-2</v>
      </c>
      <c r="AU678" s="41">
        <f t="shared" si="184"/>
        <v>-10.116086235489231</v>
      </c>
      <c r="AV678" s="3"/>
    </row>
    <row r="679" spans="1:48" x14ac:dyDescent="0.4">
      <c r="A679" s="40">
        <v>1927</v>
      </c>
      <c r="B679" s="43"/>
      <c r="C679" s="43"/>
      <c r="D679" s="36"/>
      <c r="E679" s="36"/>
      <c r="F679" s="37"/>
      <c r="G679" s="37"/>
      <c r="H679" s="38"/>
      <c r="I679" s="38"/>
      <c r="J679" s="36"/>
      <c r="K679" s="36"/>
      <c r="L679" s="36"/>
      <c r="M679" s="36"/>
      <c r="N679" s="37"/>
      <c r="O679" s="37"/>
      <c r="P679" s="37"/>
      <c r="Q679" s="37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42">
        <v>1.7003208693695138E-2</v>
      </c>
      <c r="AU679" s="41">
        <f t="shared" si="184"/>
        <v>-9.2250922509225184</v>
      </c>
      <c r="AV679" s="3"/>
    </row>
    <row r="680" spans="1:48" x14ac:dyDescent="0.4">
      <c r="A680" s="40">
        <v>1928</v>
      </c>
      <c r="B680" s="43"/>
      <c r="C680" s="43"/>
      <c r="D680" s="36"/>
      <c r="E680" s="36"/>
      <c r="F680" s="37"/>
      <c r="G680" s="37"/>
      <c r="H680" s="38"/>
      <c r="I680" s="38"/>
      <c r="J680" s="36"/>
      <c r="K680" s="36"/>
      <c r="L680" s="36"/>
      <c r="M680" s="36"/>
      <c r="N680" s="37"/>
      <c r="O680" s="37"/>
      <c r="P680" s="37"/>
      <c r="Q680" s="37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42">
        <v>1.7556158569912869E-2</v>
      </c>
      <c r="AU680" s="41">
        <f t="shared" si="184"/>
        <v>3.2520325203252209</v>
      </c>
      <c r="AV680" s="3"/>
    </row>
    <row r="681" spans="1:48" x14ac:dyDescent="0.4">
      <c r="A681" s="40">
        <v>1929</v>
      </c>
      <c r="B681" s="43"/>
      <c r="C681" s="43"/>
      <c r="D681" s="36"/>
      <c r="E681" s="36"/>
      <c r="F681" s="37"/>
      <c r="G681" s="37"/>
      <c r="H681" s="38"/>
      <c r="I681" s="38"/>
      <c r="J681" s="36"/>
      <c r="K681" s="36"/>
      <c r="L681" s="36"/>
      <c r="M681" s="36"/>
      <c r="N681" s="37"/>
      <c r="O681" s="37"/>
      <c r="P681" s="37"/>
      <c r="Q681" s="37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42">
        <v>1.597794746487477E-2</v>
      </c>
      <c r="AU681" s="41">
        <f t="shared" ref="AU681:AU712" si="187">100*(AT681/AT680-1)</f>
        <v>-8.9895013123359568</v>
      </c>
      <c r="AV681" s="3"/>
    </row>
    <row r="682" spans="1:48" x14ac:dyDescent="0.4">
      <c r="A682" s="40">
        <v>1930</v>
      </c>
      <c r="B682" s="43"/>
      <c r="C682" s="43"/>
      <c r="D682" s="36"/>
      <c r="E682" s="36"/>
      <c r="F682" s="37"/>
      <c r="G682" s="37"/>
      <c r="H682" s="38"/>
      <c r="I682" s="38"/>
      <c r="J682" s="36"/>
      <c r="K682" s="36"/>
      <c r="L682" s="36"/>
      <c r="M682" s="36"/>
      <c r="N682" s="37"/>
      <c r="O682" s="37"/>
      <c r="P682" s="37"/>
      <c r="Q682" s="37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42">
        <v>1.1519789087869338E-2</v>
      </c>
      <c r="AU682" s="41">
        <f t="shared" si="187"/>
        <v>-27.901946647440511</v>
      </c>
      <c r="AV682" s="3"/>
    </row>
    <row r="683" spans="1:48" x14ac:dyDescent="0.4">
      <c r="A683" s="40">
        <v>1931</v>
      </c>
      <c r="B683" s="43"/>
      <c r="C683" s="43"/>
      <c r="D683" s="36"/>
      <c r="E683" s="36"/>
      <c r="F683" s="37"/>
      <c r="G683" s="37"/>
      <c r="H683" s="38"/>
      <c r="I683" s="38"/>
      <c r="J683" s="36"/>
      <c r="K683" s="36"/>
      <c r="L683" s="36"/>
      <c r="M683" s="36"/>
      <c r="N683" s="37"/>
      <c r="O683" s="37"/>
      <c r="P683" s="37"/>
      <c r="Q683" s="37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42">
        <v>8.6513616049898705E-3</v>
      </c>
      <c r="AU683" s="41">
        <f t="shared" si="187"/>
        <v>-24.900000000000023</v>
      </c>
      <c r="AV683" s="3"/>
    </row>
    <row r="684" spans="1:48" x14ac:dyDescent="0.4">
      <c r="A684" s="40">
        <v>1932</v>
      </c>
      <c r="B684" s="43"/>
      <c r="C684" s="43"/>
      <c r="D684" s="36"/>
      <c r="E684" s="36"/>
      <c r="F684" s="37"/>
      <c r="G684" s="37"/>
      <c r="H684" s="38"/>
      <c r="I684" s="38"/>
      <c r="J684" s="36"/>
      <c r="K684" s="36"/>
      <c r="L684" s="36"/>
      <c r="M684" s="36"/>
      <c r="N684" s="37"/>
      <c r="O684" s="37"/>
      <c r="P684" s="37"/>
      <c r="Q684" s="37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42">
        <v>8.4094460341446152E-3</v>
      </c>
      <c r="AU684" s="41">
        <f t="shared" si="187"/>
        <v>-2.7962716378162389</v>
      </c>
      <c r="AV684" s="3"/>
    </row>
    <row r="685" spans="1:48" x14ac:dyDescent="0.4">
      <c r="A685" s="40">
        <v>1933</v>
      </c>
      <c r="B685" s="43"/>
      <c r="C685" s="43"/>
      <c r="D685" s="36"/>
      <c r="E685" s="36"/>
      <c r="F685" s="37"/>
      <c r="G685" s="37"/>
      <c r="H685" s="38"/>
      <c r="I685" s="38"/>
      <c r="J685" s="36"/>
      <c r="K685" s="36"/>
      <c r="L685" s="36"/>
      <c r="M685" s="36"/>
      <c r="N685" s="37"/>
      <c r="O685" s="37"/>
      <c r="P685" s="37"/>
      <c r="Q685" s="37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42">
        <v>1.0459968491785357E-2</v>
      </c>
      <c r="AU685" s="41">
        <f t="shared" si="187"/>
        <v>24.383561643835616</v>
      </c>
      <c r="AV685" s="3"/>
    </row>
    <row r="686" spans="1:48" x14ac:dyDescent="0.4">
      <c r="A686" s="40">
        <v>1934</v>
      </c>
      <c r="B686" s="43"/>
      <c r="C686" s="43"/>
      <c r="D686" s="36"/>
      <c r="E686" s="36"/>
      <c r="F686" s="37"/>
      <c r="G686" s="37"/>
      <c r="H686" s="38"/>
      <c r="I686" s="38"/>
      <c r="J686" s="36"/>
      <c r="K686" s="36"/>
      <c r="L686" s="36"/>
      <c r="M686" s="36"/>
      <c r="N686" s="37"/>
      <c r="O686" s="37"/>
      <c r="P686" s="37"/>
      <c r="Q686" s="37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42">
        <v>1.4480374883451757E-2</v>
      </c>
      <c r="AU686" s="41">
        <f t="shared" si="187"/>
        <v>38.436123348017624</v>
      </c>
      <c r="AV686" s="3"/>
    </row>
    <row r="687" spans="1:48" x14ac:dyDescent="0.4">
      <c r="A687" s="40">
        <v>1935</v>
      </c>
      <c r="B687" s="40"/>
      <c r="C687" s="40"/>
      <c r="D687" s="36"/>
      <c r="E687" s="36"/>
      <c r="F687" s="37"/>
      <c r="G687" s="37"/>
      <c r="H687" s="38"/>
      <c r="I687" s="38"/>
      <c r="J687" s="36"/>
      <c r="K687" s="36"/>
      <c r="L687" s="36"/>
      <c r="M687" s="36"/>
      <c r="N687" s="37"/>
      <c r="O687" s="37"/>
      <c r="P687" s="37"/>
      <c r="Q687" s="37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42">
        <v>1.9387805034884093E-2</v>
      </c>
      <c r="AU687" s="41">
        <f t="shared" si="187"/>
        <v>33.890214797136032</v>
      </c>
      <c r="AV687" s="3"/>
    </row>
    <row r="688" spans="1:48" x14ac:dyDescent="0.4">
      <c r="A688" s="40">
        <v>1936</v>
      </c>
      <c r="B688" s="40"/>
      <c r="C688" s="40"/>
      <c r="D688" s="36"/>
      <c r="E688" s="36"/>
      <c r="F688" s="37"/>
      <c r="G688" s="37"/>
      <c r="H688" s="38"/>
      <c r="I688" s="38"/>
      <c r="J688" s="36"/>
      <c r="K688" s="36"/>
      <c r="L688" s="36"/>
      <c r="M688" s="36"/>
      <c r="N688" s="37"/>
      <c r="O688" s="37"/>
      <c r="P688" s="37"/>
      <c r="Q688" s="37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42">
        <v>1.3604870912773688E-2</v>
      </c>
      <c r="AU688" s="41">
        <f t="shared" si="187"/>
        <v>-29.827688651218054</v>
      </c>
      <c r="AV688" s="3"/>
    </row>
    <row r="689" spans="1:48" x14ac:dyDescent="0.4">
      <c r="A689" s="40">
        <v>1937</v>
      </c>
      <c r="B689" s="40"/>
      <c r="C689" s="40"/>
      <c r="D689" s="36"/>
      <c r="E689" s="36"/>
      <c r="F689" s="37"/>
      <c r="G689" s="37"/>
      <c r="H689" s="38"/>
      <c r="I689" s="38"/>
      <c r="J689" s="36"/>
      <c r="K689" s="36"/>
      <c r="L689" s="36"/>
      <c r="M689" s="36"/>
      <c r="N689" s="37"/>
      <c r="O689" s="37"/>
      <c r="P689" s="37"/>
      <c r="Q689" s="37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42">
        <v>1.3535752178246471E-2</v>
      </c>
      <c r="AU689" s="41">
        <f t="shared" si="187"/>
        <v>-0.50804403048264613</v>
      </c>
      <c r="AV689" s="3"/>
    </row>
    <row r="690" spans="1:48" x14ac:dyDescent="0.4">
      <c r="A690" s="40">
        <v>1938</v>
      </c>
      <c r="B690" s="40"/>
      <c r="C690" s="40"/>
      <c r="D690" s="36"/>
      <c r="E690" s="36"/>
      <c r="F690" s="37"/>
      <c r="G690" s="37"/>
      <c r="H690" s="38"/>
      <c r="I690" s="38"/>
      <c r="J690" s="36"/>
      <c r="K690" s="36"/>
      <c r="L690" s="36"/>
      <c r="M690" s="36"/>
      <c r="N690" s="37"/>
      <c r="O690" s="37"/>
      <c r="P690" s="37"/>
      <c r="Q690" s="37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42">
        <v>1.302888145838022E-2</v>
      </c>
      <c r="AU690" s="41">
        <f t="shared" si="187"/>
        <v>-3.7446808510638308</v>
      </c>
      <c r="AV690" s="3"/>
    </row>
    <row r="691" spans="1:48" x14ac:dyDescent="0.4">
      <c r="A691" s="40">
        <v>1939</v>
      </c>
      <c r="B691" s="40"/>
      <c r="C691" s="40"/>
      <c r="D691" s="36"/>
      <c r="E691" s="36"/>
      <c r="F691" s="37"/>
      <c r="G691" s="37"/>
      <c r="H691" s="38"/>
      <c r="I691" s="38"/>
      <c r="J691" s="36"/>
      <c r="K691" s="36"/>
      <c r="L691" s="36"/>
      <c r="M691" s="36"/>
      <c r="N691" s="37"/>
      <c r="O691" s="37"/>
      <c r="P691" s="37"/>
      <c r="Q691" s="37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42">
        <v>1.1796264025978201E-2</v>
      </c>
      <c r="AU691" s="41">
        <f t="shared" si="187"/>
        <v>-9.4606542882404892</v>
      </c>
      <c r="AV691" s="3"/>
    </row>
    <row r="692" spans="1:48" x14ac:dyDescent="0.4">
      <c r="A692" s="40">
        <v>1940</v>
      </c>
      <c r="B692" s="40"/>
      <c r="C692" s="40"/>
      <c r="D692" s="36"/>
      <c r="E692" s="36"/>
      <c r="F692" s="37"/>
      <c r="G692" s="37"/>
      <c r="H692" s="38"/>
      <c r="I692" s="38"/>
      <c r="J692" s="36"/>
      <c r="K692" s="36"/>
      <c r="L692" s="36"/>
      <c r="M692" s="36"/>
      <c r="N692" s="37"/>
      <c r="O692" s="37"/>
      <c r="P692" s="37"/>
      <c r="Q692" s="37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42">
        <v>1.0494527859048964E-2</v>
      </c>
      <c r="AU692" s="41">
        <f t="shared" si="187"/>
        <v>-11.035156250000021</v>
      </c>
      <c r="AV692" s="3"/>
    </row>
    <row r="693" spans="1:48" x14ac:dyDescent="0.4">
      <c r="A693" s="40">
        <v>1941</v>
      </c>
      <c r="B693" s="40"/>
      <c r="C693" s="40"/>
      <c r="D693" s="36"/>
      <c r="E693" s="36"/>
      <c r="F693" s="37"/>
      <c r="G693" s="37"/>
      <c r="H693" s="38"/>
      <c r="I693" s="38"/>
      <c r="J693" s="36"/>
      <c r="K693" s="36"/>
      <c r="L693" s="36"/>
      <c r="M693" s="36"/>
      <c r="N693" s="37"/>
      <c r="O693" s="37"/>
      <c r="P693" s="37"/>
      <c r="Q693" s="37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42">
        <v>1.0494527859048964E-2</v>
      </c>
      <c r="AU693" s="41">
        <f t="shared" si="187"/>
        <v>0</v>
      </c>
      <c r="AV693" s="3"/>
    </row>
    <row r="694" spans="1:48" x14ac:dyDescent="0.4">
      <c r="A694" s="40">
        <v>1942</v>
      </c>
      <c r="B694" s="40"/>
      <c r="C694" s="40"/>
      <c r="D694" s="36"/>
      <c r="E694" s="36"/>
      <c r="F694" s="37"/>
      <c r="G694" s="37"/>
      <c r="H694" s="38"/>
      <c r="I694" s="38"/>
      <c r="J694" s="36"/>
      <c r="K694" s="36"/>
      <c r="L694" s="36"/>
      <c r="M694" s="36"/>
      <c r="N694" s="37"/>
      <c r="O694" s="37"/>
      <c r="P694" s="37"/>
      <c r="Q694" s="37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42">
        <v>1.1554348455132942E-2</v>
      </c>
      <c r="AU694" s="41">
        <f t="shared" si="187"/>
        <v>10.098792535675072</v>
      </c>
      <c r="AV694" s="3"/>
    </row>
    <row r="695" spans="1:48" x14ac:dyDescent="0.4">
      <c r="A695" s="40">
        <v>1943</v>
      </c>
      <c r="B695" s="40"/>
      <c r="C695" s="40"/>
      <c r="D695" s="36"/>
      <c r="E695" s="36"/>
      <c r="F695" s="37"/>
      <c r="G695" s="37"/>
      <c r="H695" s="38"/>
      <c r="I695" s="38"/>
      <c r="J695" s="36"/>
      <c r="K695" s="36"/>
      <c r="L695" s="36"/>
      <c r="M695" s="36"/>
      <c r="N695" s="37"/>
      <c r="O695" s="37"/>
      <c r="P695" s="37"/>
      <c r="Q695" s="37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42">
        <v>1.3512712600070734E-2</v>
      </c>
      <c r="AU695" s="41">
        <f t="shared" si="187"/>
        <v>16.949152542372925</v>
      </c>
      <c r="AV695" s="3"/>
    </row>
    <row r="696" spans="1:48" x14ac:dyDescent="0.4">
      <c r="A696" s="40">
        <v>1944</v>
      </c>
      <c r="B696" s="40"/>
      <c r="C696" s="40"/>
      <c r="D696" s="36"/>
      <c r="E696" s="36"/>
      <c r="F696" s="37"/>
      <c r="G696" s="37"/>
      <c r="H696" s="38"/>
      <c r="I696" s="38"/>
      <c r="J696" s="36"/>
      <c r="K696" s="36"/>
      <c r="L696" s="36"/>
      <c r="M696" s="36"/>
      <c r="N696" s="37"/>
      <c r="O696" s="37"/>
      <c r="P696" s="37"/>
      <c r="Q696" s="37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42">
        <v>1.3512712600070734E-2</v>
      </c>
      <c r="AU696" s="41">
        <f t="shared" si="187"/>
        <v>0</v>
      </c>
      <c r="AV696" s="3"/>
    </row>
    <row r="697" spans="1:48" x14ac:dyDescent="0.4">
      <c r="A697" s="40">
        <v>1945</v>
      </c>
      <c r="B697" s="40"/>
      <c r="C697" s="40"/>
      <c r="D697" s="36"/>
      <c r="E697" s="36"/>
      <c r="F697" s="37"/>
      <c r="G697" s="37"/>
      <c r="H697" s="38"/>
      <c r="I697" s="38"/>
      <c r="J697" s="36"/>
      <c r="K697" s="36"/>
      <c r="L697" s="36"/>
      <c r="M697" s="36"/>
      <c r="N697" s="37"/>
      <c r="O697" s="37"/>
      <c r="P697" s="37"/>
      <c r="Q697" s="37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42">
        <v>1.5655393370414428E-2</v>
      </c>
      <c r="AU697" s="41">
        <f t="shared" si="187"/>
        <v>15.856777493606122</v>
      </c>
      <c r="AV697" s="3"/>
    </row>
    <row r="698" spans="1:48" x14ac:dyDescent="0.4">
      <c r="A698" s="40">
        <v>1946</v>
      </c>
      <c r="B698" s="40"/>
      <c r="C698" s="40"/>
      <c r="D698" s="36"/>
      <c r="E698" s="36"/>
      <c r="F698" s="37"/>
      <c r="G698" s="37"/>
      <c r="H698" s="38"/>
      <c r="I698" s="38"/>
      <c r="J698" s="36"/>
      <c r="K698" s="36"/>
      <c r="L698" s="36"/>
      <c r="M698" s="36"/>
      <c r="N698" s="37"/>
      <c r="O698" s="37"/>
      <c r="P698" s="37"/>
      <c r="Q698" s="37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42">
        <v>2.4180037295437742E-2</v>
      </c>
      <c r="AU698" s="41">
        <f t="shared" si="187"/>
        <v>54.451802796173673</v>
      </c>
      <c r="AV698" s="3"/>
    </row>
    <row r="699" spans="1:48" x14ac:dyDescent="0.4">
      <c r="A699" s="40">
        <v>1947</v>
      </c>
      <c r="B699" s="40"/>
      <c r="C699" s="40"/>
      <c r="D699" s="36"/>
      <c r="E699" s="36"/>
      <c r="F699" s="37"/>
      <c r="G699" s="37"/>
      <c r="H699" s="38"/>
      <c r="I699" s="38"/>
      <c r="J699" s="36"/>
      <c r="K699" s="36"/>
      <c r="L699" s="36"/>
      <c r="M699" s="36"/>
      <c r="N699" s="37"/>
      <c r="O699" s="37"/>
      <c r="P699" s="37"/>
      <c r="Q699" s="37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42">
        <v>2.1657203485194353E-2</v>
      </c>
      <c r="AU699" s="41">
        <f t="shared" si="187"/>
        <v>-10.433539780848033</v>
      </c>
      <c r="AV699" s="3"/>
    </row>
    <row r="700" spans="1:48" x14ac:dyDescent="0.4">
      <c r="A700" s="40">
        <v>1948</v>
      </c>
      <c r="B700" s="40"/>
      <c r="C700" s="40"/>
      <c r="D700" s="36"/>
      <c r="E700" s="36"/>
      <c r="F700" s="37"/>
      <c r="G700" s="37"/>
      <c r="H700" s="38"/>
      <c r="I700" s="38"/>
      <c r="J700" s="36"/>
      <c r="K700" s="36"/>
      <c r="L700" s="36"/>
      <c r="M700" s="36"/>
      <c r="N700" s="37"/>
      <c r="O700" s="37"/>
      <c r="P700" s="37"/>
      <c r="Q700" s="37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42">
        <v>2.244054914316947E-2</v>
      </c>
      <c r="AU700" s="41">
        <f t="shared" si="187"/>
        <v>3.6170212765957555</v>
      </c>
      <c r="AV700" s="3"/>
    </row>
    <row r="701" spans="1:48" x14ac:dyDescent="0.4">
      <c r="A701" s="40">
        <v>1949</v>
      </c>
      <c r="B701" s="40"/>
      <c r="C701" s="40"/>
      <c r="D701" s="36"/>
      <c r="E701" s="36"/>
      <c r="F701" s="37"/>
      <c r="G701" s="37"/>
      <c r="H701" s="38"/>
      <c r="I701" s="38"/>
      <c r="J701" s="36"/>
      <c r="K701" s="36"/>
      <c r="L701" s="36"/>
      <c r="M701" s="36"/>
      <c r="N701" s="37"/>
      <c r="O701" s="37"/>
      <c r="P701" s="37"/>
      <c r="Q701" s="37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42">
        <v>2.1680243063370089E-2</v>
      </c>
      <c r="AU701" s="41">
        <f t="shared" si="187"/>
        <v>-3.3880903490760006</v>
      </c>
      <c r="AV701" s="3"/>
    </row>
    <row r="702" spans="1:48" x14ac:dyDescent="0.4">
      <c r="A702" s="40">
        <v>1950</v>
      </c>
      <c r="B702" s="40"/>
      <c r="C702" s="40"/>
      <c r="D702" s="36"/>
      <c r="E702" s="36"/>
      <c r="F702" s="37"/>
      <c r="G702" s="37"/>
      <c r="H702" s="38"/>
      <c r="I702" s="38"/>
      <c r="J702" s="36"/>
      <c r="K702" s="36"/>
      <c r="L702" s="36"/>
      <c r="M702" s="36"/>
      <c r="N702" s="37"/>
      <c r="O702" s="37"/>
      <c r="P702" s="37"/>
      <c r="Q702" s="37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42">
        <v>2.237143040864225E-2</v>
      </c>
      <c r="AU702" s="41">
        <f t="shared" si="187"/>
        <v>3.1880977683315548</v>
      </c>
      <c r="AV702" s="3"/>
    </row>
    <row r="703" spans="1:48" x14ac:dyDescent="0.4">
      <c r="A703" s="40">
        <v>1951</v>
      </c>
      <c r="B703" s="40"/>
      <c r="C703" s="40"/>
      <c r="D703" s="36"/>
      <c r="E703" s="36"/>
      <c r="F703" s="37"/>
      <c r="G703" s="37"/>
      <c r="H703" s="38"/>
      <c r="I703" s="38"/>
      <c r="J703" s="36"/>
      <c r="K703" s="36"/>
      <c r="L703" s="36"/>
      <c r="M703" s="36"/>
      <c r="N703" s="37"/>
      <c r="O703" s="37"/>
      <c r="P703" s="37"/>
      <c r="Q703" s="37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42">
        <v>2.6956306465614248E-2</v>
      </c>
      <c r="AU703" s="41">
        <f t="shared" si="187"/>
        <v>20.494335736354287</v>
      </c>
      <c r="AV703" s="3"/>
    </row>
    <row r="704" spans="1:48" x14ac:dyDescent="0.4">
      <c r="A704" s="40">
        <v>1952</v>
      </c>
      <c r="B704" s="40"/>
      <c r="C704" s="40"/>
      <c r="D704" s="36"/>
      <c r="E704" s="36"/>
      <c r="F704" s="37"/>
      <c r="G704" s="37"/>
      <c r="H704" s="38"/>
      <c r="I704" s="38"/>
      <c r="J704" s="36"/>
      <c r="K704" s="36"/>
      <c r="L704" s="36"/>
      <c r="M704" s="36"/>
      <c r="N704" s="37"/>
      <c r="O704" s="37"/>
      <c r="P704" s="37"/>
      <c r="Q704" s="37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42">
        <v>2.5608491142333541E-2</v>
      </c>
      <c r="AU704" s="41">
        <f t="shared" si="187"/>
        <v>-4.9999999999999822</v>
      </c>
      <c r="AV704" s="3"/>
    </row>
    <row r="705" spans="1:48" x14ac:dyDescent="0.4">
      <c r="A705" s="40">
        <v>1953</v>
      </c>
      <c r="B705" s="40"/>
      <c r="C705" s="40"/>
      <c r="D705" s="36"/>
      <c r="E705" s="36"/>
      <c r="F705" s="37"/>
      <c r="G705" s="37"/>
      <c r="H705" s="38"/>
      <c r="I705" s="38"/>
      <c r="J705" s="36"/>
      <c r="K705" s="36"/>
      <c r="L705" s="36"/>
      <c r="M705" s="36"/>
      <c r="N705" s="37"/>
      <c r="O705" s="37"/>
      <c r="P705" s="37"/>
      <c r="Q705" s="37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42">
        <v>2.5689129665948621E-2</v>
      </c>
      <c r="AU705" s="41">
        <f t="shared" si="187"/>
        <v>0.31488978857396877</v>
      </c>
      <c r="AV705" s="3"/>
    </row>
    <row r="706" spans="1:48" x14ac:dyDescent="0.4">
      <c r="A706" s="40">
        <v>1954</v>
      </c>
      <c r="B706" s="40"/>
      <c r="C706" s="40"/>
      <c r="D706" s="36"/>
      <c r="E706" s="36"/>
      <c r="F706" s="37"/>
      <c r="G706" s="37"/>
      <c r="H706" s="38"/>
      <c r="I706" s="38"/>
      <c r="J706" s="36"/>
      <c r="K706" s="36"/>
      <c r="L706" s="36"/>
      <c r="M706" s="36"/>
      <c r="N706" s="37"/>
      <c r="O706" s="37"/>
      <c r="P706" s="37"/>
      <c r="Q706" s="37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42">
        <v>2.5723689033212233E-2</v>
      </c>
      <c r="AU706" s="41">
        <f t="shared" si="187"/>
        <v>0.13452914798208759</v>
      </c>
      <c r="AV706" s="3"/>
    </row>
    <row r="707" spans="1:48" x14ac:dyDescent="0.4">
      <c r="A707" s="40">
        <v>1955</v>
      </c>
      <c r="B707" s="40"/>
      <c r="C707" s="40"/>
      <c r="D707" s="36"/>
      <c r="E707" s="36"/>
      <c r="F707" s="37"/>
      <c r="G707" s="37"/>
      <c r="H707" s="38"/>
      <c r="I707" s="38"/>
      <c r="J707" s="36"/>
      <c r="K707" s="36"/>
      <c r="L707" s="36"/>
      <c r="M707" s="36"/>
      <c r="N707" s="37"/>
      <c r="O707" s="37"/>
      <c r="P707" s="37"/>
      <c r="Q707" s="37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42">
        <v>2.6864148152911292E-2</v>
      </c>
      <c r="AU707" s="41">
        <f t="shared" si="187"/>
        <v>4.4334975369457963</v>
      </c>
      <c r="AV707" s="3"/>
    </row>
    <row r="708" spans="1:48" x14ac:dyDescent="0.4">
      <c r="A708" s="40">
        <v>1956</v>
      </c>
      <c r="B708" s="40"/>
      <c r="C708" s="40"/>
      <c r="D708" s="36"/>
      <c r="E708" s="36"/>
      <c r="F708" s="37"/>
      <c r="G708" s="37"/>
      <c r="H708" s="38"/>
      <c r="I708" s="38"/>
      <c r="J708" s="36"/>
      <c r="K708" s="36"/>
      <c r="L708" s="36"/>
      <c r="M708" s="36"/>
      <c r="N708" s="37"/>
      <c r="O708" s="37"/>
      <c r="P708" s="37"/>
      <c r="Q708" s="37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42">
        <v>2.7382538661865411E-2</v>
      </c>
      <c r="AU708" s="41">
        <f t="shared" si="187"/>
        <v>1.9296740994854122</v>
      </c>
      <c r="AV708" s="3"/>
    </row>
    <row r="709" spans="1:48" x14ac:dyDescent="0.4">
      <c r="A709" s="40">
        <v>1957</v>
      </c>
      <c r="B709" s="40"/>
      <c r="C709" s="40"/>
      <c r="D709" s="36"/>
      <c r="E709" s="36"/>
      <c r="F709" s="37"/>
      <c r="G709" s="37"/>
      <c r="H709" s="38"/>
      <c r="I709" s="38"/>
      <c r="J709" s="36"/>
      <c r="K709" s="36"/>
      <c r="L709" s="36"/>
      <c r="M709" s="36"/>
      <c r="N709" s="37"/>
      <c r="O709" s="37"/>
      <c r="P709" s="37"/>
      <c r="Q709" s="37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42">
        <v>2.7382538661865411E-2</v>
      </c>
      <c r="AU709" s="41">
        <f t="shared" si="187"/>
        <v>0</v>
      </c>
      <c r="AV709" s="3"/>
    </row>
    <row r="710" spans="1:48" x14ac:dyDescent="0.4">
      <c r="A710" s="40">
        <v>1958</v>
      </c>
      <c r="B710" s="40"/>
      <c r="C710" s="40"/>
      <c r="D710" s="36"/>
      <c r="E710" s="36"/>
      <c r="F710" s="37"/>
      <c r="G710" s="37"/>
      <c r="H710" s="38"/>
      <c r="I710" s="38"/>
      <c r="J710" s="36"/>
      <c r="K710" s="36"/>
      <c r="L710" s="36"/>
      <c r="M710" s="36"/>
      <c r="N710" s="37"/>
      <c r="O710" s="37"/>
      <c r="P710" s="37"/>
      <c r="Q710" s="37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42">
        <v>2.6841108574735553E-2</v>
      </c>
      <c r="AU710" s="41">
        <f t="shared" si="187"/>
        <v>-1.9772822885990693</v>
      </c>
      <c r="AV710" s="3"/>
    </row>
    <row r="711" spans="1:48" x14ac:dyDescent="0.4">
      <c r="A711" s="40">
        <v>1959</v>
      </c>
      <c r="B711" s="40"/>
      <c r="C711" s="40"/>
      <c r="D711" s="36"/>
      <c r="E711" s="36"/>
      <c r="F711" s="37"/>
      <c r="G711" s="37"/>
      <c r="H711" s="38"/>
      <c r="I711" s="38"/>
      <c r="J711" s="36"/>
      <c r="K711" s="36"/>
      <c r="L711" s="36"/>
      <c r="M711" s="36"/>
      <c r="N711" s="37"/>
      <c r="O711" s="37"/>
      <c r="P711" s="37"/>
      <c r="Q711" s="37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42">
        <v>2.7497736552744109E-2</v>
      </c>
      <c r="AU711" s="41">
        <f t="shared" si="187"/>
        <v>2.4463519313304927</v>
      </c>
      <c r="AV711" s="3"/>
    </row>
    <row r="712" spans="1:48" x14ac:dyDescent="0.4">
      <c r="A712" s="40">
        <v>1960</v>
      </c>
      <c r="B712" s="40"/>
      <c r="C712" s="40"/>
      <c r="D712" s="36"/>
      <c r="E712" s="36"/>
      <c r="F712" s="37"/>
      <c r="G712" s="37"/>
      <c r="H712" s="38"/>
      <c r="I712" s="38"/>
      <c r="J712" s="36"/>
      <c r="K712" s="36"/>
      <c r="L712" s="36"/>
      <c r="M712" s="36"/>
      <c r="N712" s="37"/>
      <c r="O712" s="37"/>
      <c r="P712" s="37"/>
      <c r="Q712" s="37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42">
        <v>2.7566855287271326E-2</v>
      </c>
      <c r="AU712" s="41">
        <f t="shared" si="187"/>
        <v>0.25136154168412528</v>
      </c>
      <c r="AV712" s="3"/>
    </row>
    <row r="713" spans="1:48" x14ac:dyDescent="0.4">
      <c r="A713" s="40">
        <v>1961</v>
      </c>
      <c r="B713" s="40"/>
      <c r="C713" s="40"/>
      <c r="D713" s="36"/>
      <c r="E713" s="36"/>
      <c r="F713" s="37"/>
      <c r="G713" s="37"/>
      <c r="H713" s="38"/>
      <c r="I713" s="38"/>
      <c r="J713" s="36"/>
      <c r="K713" s="36"/>
      <c r="L713" s="36"/>
      <c r="M713" s="36"/>
      <c r="N713" s="37"/>
      <c r="O713" s="37"/>
      <c r="P713" s="37"/>
      <c r="Q713" s="37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42">
        <v>2.7739652123589361E-2</v>
      </c>
      <c r="AU713" s="41">
        <f t="shared" ref="AU713:AU731" si="188">100*(AT713/AT712-1)</f>
        <v>0.62682824905972989</v>
      </c>
      <c r="AV713" s="3"/>
    </row>
    <row r="714" spans="1:48" x14ac:dyDescent="0.4">
      <c r="A714" s="40">
        <v>1962</v>
      </c>
      <c r="B714" s="40"/>
      <c r="C714" s="40"/>
      <c r="D714" s="36"/>
      <c r="E714" s="36"/>
      <c r="F714" s="37"/>
      <c r="G714" s="37"/>
      <c r="H714" s="38"/>
      <c r="I714" s="38"/>
      <c r="J714" s="36"/>
      <c r="K714" s="36"/>
      <c r="L714" s="36"/>
      <c r="M714" s="36"/>
      <c r="N714" s="37"/>
      <c r="O714" s="37"/>
      <c r="P714" s="37"/>
      <c r="Q714" s="37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42">
        <v>3.2865958267691224E-2</v>
      </c>
      <c r="AU714" s="41">
        <f t="shared" si="188"/>
        <v>18.480066445182764</v>
      </c>
      <c r="AV714" s="3"/>
    </row>
    <row r="715" spans="1:48" x14ac:dyDescent="0.4">
      <c r="A715" s="40">
        <v>1963</v>
      </c>
      <c r="B715" s="40"/>
      <c r="C715" s="40"/>
      <c r="D715" s="36"/>
      <c r="E715" s="36"/>
      <c r="F715" s="37"/>
      <c r="G715" s="37"/>
      <c r="H715" s="38"/>
      <c r="I715" s="38"/>
      <c r="J715" s="36"/>
      <c r="K715" s="36"/>
      <c r="L715" s="36"/>
      <c r="M715" s="36"/>
      <c r="N715" s="37"/>
      <c r="O715" s="37"/>
      <c r="P715" s="37"/>
      <c r="Q715" s="37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42">
        <v>3.8602813233450155E-2</v>
      </c>
      <c r="AU715" s="41">
        <f t="shared" si="188"/>
        <v>17.455310199789697</v>
      </c>
      <c r="AV715" s="3"/>
    </row>
    <row r="716" spans="1:48" x14ac:dyDescent="0.4">
      <c r="A716" s="40">
        <v>1964</v>
      </c>
      <c r="B716" s="40"/>
      <c r="C716" s="40"/>
      <c r="D716" s="36"/>
      <c r="E716" s="36"/>
      <c r="F716" s="37"/>
      <c r="G716" s="37"/>
      <c r="H716" s="38"/>
      <c r="I716" s="38"/>
      <c r="J716" s="36"/>
      <c r="K716" s="36"/>
      <c r="L716" s="36"/>
      <c r="M716" s="36"/>
      <c r="N716" s="37"/>
      <c r="O716" s="37"/>
      <c r="P716" s="37"/>
      <c r="Q716" s="37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42">
        <v>3.8902327749734747E-2</v>
      </c>
      <c r="AU716" s="41">
        <f t="shared" si="188"/>
        <v>0.77588779468813485</v>
      </c>
      <c r="AV716" s="3"/>
    </row>
    <row r="717" spans="1:48" x14ac:dyDescent="0.4">
      <c r="A717" s="40">
        <v>1965</v>
      </c>
      <c r="B717" s="40"/>
      <c r="C717" s="40"/>
      <c r="D717" s="36"/>
      <c r="E717" s="36"/>
      <c r="F717" s="37"/>
      <c r="G717" s="37"/>
      <c r="H717" s="38"/>
      <c r="I717" s="38"/>
      <c r="J717" s="36"/>
      <c r="K717" s="36"/>
      <c r="L717" s="36"/>
      <c r="M717" s="36"/>
      <c r="N717" s="37"/>
      <c r="O717" s="37"/>
      <c r="P717" s="37"/>
      <c r="Q717" s="37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42">
        <v>3.8902327749734747E-2</v>
      </c>
      <c r="AU717" s="41">
        <f t="shared" si="188"/>
        <v>0</v>
      </c>
      <c r="AV717" s="3"/>
    </row>
    <row r="718" spans="1:48" x14ac:dyDescent="0.4">
      <c r="A718" s="40">
        <v>1966</v>
      </c>
      <c r="B718" s="40"/>
      <c r="C718" s="40"/>
      <c r="D718" s="36"/>
      <c r="E718" s="36"/>
      <c r="F718" s="37"/>
      <c r="G718" s="37"/>
      <c r="H718" s="38"/>
      <c r="I718" s="38"/>
      <c r="J718" s="36"/>
      <c r="K718" s="36"/>
      <c r="L718" s="36"/>
      <c r="M718" s="36"/>
      <c r="N718" s="37"/>
      <c r="O718" s="37"/>
      <c r="P718" s="37"/>
      <c r="Q718" s="37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42">
        <v>3.8902327749734747E-2</v>
      </c>
      <c r="AU718" s="41">
        <f t="shared" si="188"/>
        <v>0</v>
      </c>
      <c r="AV718" s="3"/>
    </row>
    <row r="719" spans="1:48" x14ac:dyDescent="0.4">
      <c r="A719" s="40">
        <v>1967</v>
      </c>
      <c r="B719" s="40"/>
      <c r="C719" s="40"/>
      <c r="D719" s="36"/>
      <c r="E719" s="36"/>
      <c r="F719" s="37"/>
      <c r="G719" s="37"/>
      <c r="H719" s="38"/>
      <c r="I719" s="38"/>
      <c r="J719" s="36"/>
      <c r="K719" s="36"/>
      <c r="L719" s="36"/>
      <c r="M719" s="36"/>
      <c r="N719" s="37"/>
      <c r="O719" s="37"/>
      <c r="P719" s="37"/>
      <c r="Q719" s="37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42">
        <v>4.6747304118573765E-2</v>
      </c>
      <c r="AU719" s="41">
        <f t="shared" si="188"/>
        <v>20.165827657684332</v>
      </c>
      <c r="AV719" s="3"/>
    </row>
    <row r="720" spans="1:48" x14ac:dyDescent="0.4">
      <c r="A720" s="40">
        <v>1968</v>
      </c>
      <c r="B720" s="40"/>
      <c r="C720" s="40"/>
      <c r="D720" s="36"/>
      <c r="E720" s="36"/>
      <c r="F720" s="37"/>
      <c r="G720" s="37"/>
      <c r="H720" s="38"/>
      <c r="I720" s="38"/>
      <c r="J720" s="36"/>
      <c r="K720" s="36"/>
      <c r="L720" s="36"/>
      <c r="M720" s="36"/>
      <c r="N720" s="37"/>
      <c r="O720" s="37"/>
      <c r="P720" s="37"/>
      <c r="Q720" s="37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42">
        <v>6.4533858470244038E-2</v>
      </c>
      <c r="AU720" s="41">
        <f t="shared" si="188"/>
        <v>38.048299655002495</v>
      </c>
      <c r="AV720" s="3"/>
    </row>
    <row r="721" spans="1:48" x14ac:dyDescent="0.4">
      <c r="A721" s="40">
        <v>1969</v>
      </c>
      <c r="B721" s="40"/>
      <c r="C721" s="40"/>
      <c r="D721" s="36"/>
      <c r="E721" s="36"/>
      <c r="F721" s="37"/>
      <c r="G721" s="37"/>
      <c r="H721" s="38"/>
      <c r="I721" s="38"/>
      <c r="J721" s="36"/>
      <c r="K721" s="36"/>
      <c r="L721" s="36"/>
      <c r="M721" s="36"/>
      <c r="N721" s="37"/>
      <c r="O721" s="37"/>
      <c r="P721" s="37"/>
      <c r="Q721" s="37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42">
        <v>5.3981731665755713E-2</v>
      </c>
      <c r="AU721" s="41">
        <f t="shared" si="188"/>
        <v>-16.351303106033576</v>
      </c>
      <c r="AV721" s="3"/>
    </row>
    <row r="722" spans="1:48" x14ac:dyDescent="0.4">
      <c r="A722" s="40">
        <v>1970</v>
      </c>
      <c r="B722" s="40"/>
      <c r="C722" s="40"/>
      <c r="D722" s="36"/>
      <c r="E722" s="36"/>
      <c r="F722" s="37"/>
      <c r="G722" s="37"/>
      <c r="H722" s="38"/>
      <c r="I722" s="38"/>
      <c r="J722" s="36"/>
      <c r="K722" s="36"/>
      <c r="L722" s="36"/>
      <c r="M722" s="36"/>
      <c r="N722" s="37"/>
      <c r="O722" s="37"/>
      <c r="P722" s="37"/>
      <c r="Q722" s="37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42">
        <v>5.33827026331865E-2</v>
      </c>
      <c r="AU722" s="41">
        <f t="shared" si="188"/>
        <v>-1.1096884336321056</v>
      </c>
      <c r="AV722" s="3"/>
    </row>
    <row r="723" spans="1:48" x14ac:dyDescent="0.4">
      <c r="A723" s="40">
        <v>1971</v>
      </c>
      <c r="B723" s="40"/>
      <c r="C723" s="40"/>
      <c r="D723" s="36"/>
      <c r="E723" s="36"/>
      <c r="F723" s="37"/>
      <c r="G723" s="37"/>
      <c r="H723" s="38"/>
      <c r="I723" s="38"/>
      <c r="J723" s="36"/>
      <c r="K723" s="36"/>
      <c r="L723" s="36"/>
      <c r="M723" s="36"/>
      <c r="N723" s="37"/>
      <c r="O723" s="37"/>
      <c r="P723" s="37"/>
      <c r="Q723" s="37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42">
        <v>4.64362698132013E-2</v>
      </c>
      <c r="AU723" s="41">
        <f t="shared" si="188"/>
        <v>-13.012516184721601</v>
      </c>
      <c r="AV723" s="3"/>
    </row>
    <row r="724" spans="1:48" x14ac:dyDescent="0.4">
      <c r="A724" s="40">
        <v>1972</v>
      </c>
      <c r="B724" s="40"/>
      <c r="C724" s="40"/>
      <c r="D724" s="36"/>
      <c r="E724" s="36"/>
      <c r="F724" s="37"/>
      <c r="G724" s="37"/>
      <c r="H724" s="38"/>
      <c r="I724" s="38"/>
      <c r="J724" s="36"/>
      <c r="K724" s="36"/>
      <c r="L724" s="36"/>
      <c r="M724" s="36"/>
      <c r="N724" s="37"/>
      <c r="O724" s="37"/>
      <c r="P724" s="37"/>
      <c r="Q724" s="37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42">
        <v>5.0963546924733941E-2</v>
      </c>
      <c r="AU724" s="41">
        <f t="shared" si="188"/>
        <v>9.7494418258496474</v>
      </c>
      <c r="AV724" s="3"/>
    </row>
    <row r="725" spans="1:48" x14ac:dyDescent="0.4">
      <c r="A725" s="40">
        <v>1973</v>
      </c>
      <c r="B725" s="40"/>
      <c r="C725" s="40"/>
      <c r="D725" s="36"/>
      <c r="E725" s="36"/>
      <c r="F725" s="37"/>
      <c r="G725" s="37"/>
      <c r="H725" s="38"/>
      <c r="I725" s="38"/>
      <c r="J725" s="36"/>
      <c r="K725" s="36"/>
      <c r="L725" s="36"/>
      <c r="M725" s="36"/>
      <c r="N725" s="37"/>
      <c r="O725" s="37"/>
      <c r="P725" s="37"/>
      <c r="Q725" s="37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42">
        <v>7.6295563128958604E-2</v>
      </c>
      <c r="AU725" s="41">
        <f t="shared" si="188"/>
        <v>49.706148282097629</v>
      </c>
      <c r="AV725" s="3"/>
    </row>
    <row r="726" spans="1:48" x14ac:dyDescent="0.4">
      <c r="A726" s="40">
        <v>1974</v>
      </c>
      <c r="B726" s="40"/>
      <c r="C726" s="40"/>
      <c r="D726" s="36"/>
      <c r="E726" s="36"/>
      <c r="F726" s="37"/>
      <c r="G726" s="37"/>
      <c r="H726" s="38"/>
      <c r="I726" s="38"/>
      <c r="J726" s="36"/>
      <c r="K726" s="36"/>
      <c r="L726" s="36"/>
      <c r="M726" s="36"/>
      <c r="N726" s="37"/>
      <c r="O726" s="37"/>
      <c r="P726" s="37"/>
      <c r="Q726" s="37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42">
        <v>0.1420389994534289</v>
      </c>
      <c r="AU726" s="41">
        <f t="shared" si="188"/>
        <v>86.169409633096777</v>
      </c>
      <c r="AV726" s="3"/>
    </row>
    <row r="727" spans="1:48" x14ac:dyDescent="0.4">
      <c r="A727" s="40">
        <v>1975</v>
      </c>
      <c r="B727" s="40"/>
      <c r="C727" s="40"/>
      <c r="D727" s="36"/>
      <c r="E727" s="36"/>
      <c r="F727" s="37"/>
      <c r="G727" s="37"/>
      <c r="H727" s="38"/>
      <c r="I727" s="38"/>
      <c r="J727" s="36"/>
      <c r="K727" s="36"/>
      <c r="L727" s="36"/>
      <c r="M727" s="36"/>
      <c r="N727" s="37"/>
      <c r="O727" s="37"/>
      <c r="P727" s="37"/>
      <c r="Q727" s="37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42">
        <v>0.13329547953573612</v>
      </c>
      <c r="AU727" s="41">
        <f t="shared" si="188"/>
        <v>-6.1557177615571561</v>
      </c>
      <c r="AV727" s="3"/>
    </row>
    <row r="728" spans="1:48" x14ac:dyDescent="0.4">
      <c r="A728" s="40">
        <v>1976</v>
      </c>
      <c r="B728" s="40"/>
      <c r="C728" s="40"/>
      <c r="D728" s="36"/>
      <c r="E728" s="36"/>
      <c r="F728" s="37"/>
      <c r="G728" s="37"/>
      <c r="H728" s="38"/>
      <c r="I728" s="38"/>
      <c r="J728" s="36"/>
      <c r="K728" s="36"/>
      <c r="L728" s="36"/>
      <c r="M728" s="36"/>
      <c r="N728" s="37"/>
      <c r="O728" s="37"/>
      <c r="P728" s="37"/>
      <c r="Q728" s="37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42">
        <v>0.13117583834356816</v>
      </c>
      <c r="AU728" s="41">
        <f t="shared" si="188"/>
        <v>-1.5901823524328007</v>
      </c>
      <c r="AV728" s="3"/>
    </row>
    <row r="729" spans="1:48" x14ac:dyDescent="0.4">
      <c r="A729" s="40">
        <v>1977</v>
      </c>
      <c r="B729" s="40"/>
      <c r="C729" s="40"/>
      <c r="D729" s="36"/>
      <c r="E729" s="36"/>
      <c r="F729" s="37"/>
      <c r="G729" s="37"/>
      <c r="H729" s="38"/>
      <c r="I729" s="38"/>
      <c r="J729" s="36"/>
      <c r="K729" s="36"/>
      <c r="L729" s="36"/>
      <c r="M729" s="36"/>
      <c r="N729" s="37"/>
      <c r="O729" s="37"/>
      <c r="P729" s="37"/>
      <c r="Q729" s="37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42">
        <v>0.13932032922869178</v>
      </c>
      <c r="AU729" s="41">
        <f t="shared" si="188"/>
        <v>6.2088346359884028</v>
      </c>
      <c r="AV729" s="3"/>
    </row>
    <row r="730" spans="1:48" x14ac:dyDescent="0.4">
      <c r="A730" s="40">
        <v>1978</v>
      </c>
      <c r="B730" s="40"/>
      <c r="C730" s="40"/>
      <c r="D730" s="36"/>
      <c r="E730" s="36"/>
      <c r="F730" s="37"/>
      <c r="G730" s="37"/>
      <c r="H730" s="38"/>
      <c r="I730" s="38"/>
      <c r="J730" s="36"/>
      <c r="K730" s="36"/>
      <c r="L730" s="36"/>
      <c r="M730" s="36"/>
      <c r="N730" s="37"/>
      <c r="O730" s="37"/>
      <c r="P730" s="37"/>
      <c r="Q730" s="37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42">
        <v>0.1631662926405813</v>
      </c>
      <c r="AU730" s="41">
        <f t="shared" si="188"/>
        <v>17.115925252191168</v>
      </c>
      <c r="AV730" s="3"/>
    </row>
    <row r="731" spans="1:48" x14ac:dyDescent="0.4">
      <c r="A731" s="40">
        <v>1979</v>
      </c>
      <c r="B731" s="40"/>
      <c r="C731" s="40"/>
      <c r="D731" s="36"/>
      <c r="E731" s="36"/>
      <c r="F731" s="37"/>
      <c r="G731" s="37"/>
      <c r="H731" s="38"/>
      <c r="I731" s="38"/>
      <c r="J731" s="36"/>
      <c r="K731" s="36"/>
      <c r="L731" s="36"/>
      <c r="M731" s="36"/>
      <c r="N731" s="37"/>
      <c r="O731" s="37"/>
      <c r="P731" s="37"/>
      <c r="Q731" s="37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42">
        <v>0.33441947722084686</v>
      </c>
      <c r="AU731" s="41">
        <f t="shared" si="188"/>
        <v>104.95622705450435</v>
      </c>
      <c r="AV731" s="3"/>
    </row>
    <row r="732" spans="1:48" x14ac:dyDescent="0.4">
      <c r="A732" s="40">
        <v>1980</v>
      </c>
      <c r="B732" s="39"/>
      <c r="C732" s="39"/>
      <c r="D732" s="36"/>
      <c r="E732" s="36"/>
      <c r="F732" s="37"/>
      <c r="G732" s="37"/>
      <c r="H732" s="38"/>
      <c r="I732" s="38"/>
      <c r="J732" s="36"/>
      <c r="K732" s="36"/>
      <c r="L732" s="36"/>
      <c r="M732" s="36"/>
      <c r="N732" s="37"/>
      <c r="O732" s="37"/>
      <c r="P732" s="37"/>
      <c r="Q732" s="37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5"/>
    </row>
    <row r="733" spans="1:48" ht="13.5" thickBot="1" x14ac:dyDescent="0.45">
      <c r="A733" s="40">
        <v>1981</v>
      </c>
      <c r="B733" s="39"/>
      <c r="C733" s="39"/>
      <c r="D733" s="36"/>
      <c r="E733" s="36"/>
      <c r="F733" s="37"/>
      <c r="G733" s="37"/>
      <c r="H733" s="38"/>
      <c r="I733" s="38"/>
      <c r="J733" s="36"/>
      <c r="K733" s="36"/>
      <c r="L733" s="36"/>
      <c r="M733" s="36"/>
      <c r="N733" s="37"/>
      <c r="O733" s="37"/>
      <c r="P733" s="37"/>
      <c r="Q733" s="37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5"/>
    </row>
    <row r="734" spans="1:48" ht="13.5" thickTop="1" x14ac:dyDescent="0.4">
      <c r="A734" s="34" t="s">
        <v>35</v>
      </c>
      <c r="B734" s="33"/>
      <c r="C734" s="32"/>
      <c r="D734" s="29"/>
      <c r="E734" s="29"/>
      <c r="F734" s="30"/>
      <c r="G734" s="30"/>
      <c r="H734" s="31"/>
      <c r="I734" s="31"/>
      <c r="J734" s="29"/>
      <c r="K734" s="29"/>
      <c r="L734" s="29"/>
      <c r="M734" s="29"/>
      <c r="N734" s="30"/>
      <c r="O734" s="30"/>
      <c r="P734" s="30"/>
      <c r="Q734" s="30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8"/>
    </row>
    <row r="735" spans="1:48" x14ac:dyDescent="0.4">
      <c r="A735" s="18" t="s">
        <v>22</v>
      </c>
      <c r="B735" s="20" t="s">
        <v>32</v>
      </c>
      <c r="C735" s="20">
        <f>AVERAGE(C$11:C$251)</f>
        <v>-0.90713571808971161</v>
      </c>
      <c r="D735" s="20" t="s">
        <v>32</v>
      </c>
      <c r="E735" s="20">
        <f>AVERAGE(E$11:E$251)</f>
        <v>-0.84800892092559788</v>
      </c>
      <c r="F735" s="20" t="s">
        <v>32</v>
      </c>
      <c r="G735" s="20">
        <f>AVERAGE(G$11:G$251)</f>
        <v>-0.24434930880289948</v>
      </c>
      <c r="H735" s="20" t="s">
        <v>32</v>
      </c>
      <c r="I735" s="20">
        <f>AVERAGE(I$11:I$251)</f>
        <v>0.84329537865188342</v>
      </c>
      <c r="J735" s="14"/>
      <c r="K735" s="14"/>
      <c r="L735" s="14"/>
      <c r="M735" s="14"/>
      <c r="N735" s="24"/>
      <c r="O735" s="24"/>
      <c r="P735" s="20" t="s">
        <v>32</v>
      </c>
      <c r="Q735" s="20">
        <f>AVERAGE(Q$11:Q$251)</f>
        <v>-0.16557876402552993</v>
      </c>
      <c r="R735" s="20" t="s">
        <v>32</v>
      </c>
      <c r="S735" s="20">
        <f>AVERAGE(S$11:S$251)</f>
        <v>-0.54474052787669014</v>
      </c>
      <c r="T735" s="14"/>
      <c r="U735" s="14"/>
      <c r="V735" s="14"/>
      <c r="W735" s="14"/>
      <c r="X735" s="20" t="s">
        <v>32</v>
      </c>
      <c r="Y735" s="20">
        <f>AVERAGE(Y$11:Y$251)</f>
        <v>-5.5647211566818434E-2</v>
      </c>
      <c r="Z735" s="20" t="s">
        <v>32</v>
      </c>
      <c r="AA735" s="19" t="s">
        <v>21</v>
      </c>
      <c r="AB735" s="20" t="s">
        <v>32</v>
      </c>
      <c r="AC735" s="19" t="s">
        <v>21</v>
      </c>
      <c r="AD735" s="20" t="s">
        <v>32</v>
      </c>
      <c r="AE735" s="19" t="s">
        <v>21</v>
      </c>
      <c r="AF735" s="14"/>
      <c r="AG735" s="14"/>
      <c r="AH735" s="14"/>
      <c r="AI735" s="14"/>
      <c r="AJ735" s="20" t="s">
        <v>32</v>
      </c>
      <c r="AK735" s="19" t="s">
        <v>21</v>
      </c>
      <c r="AL735" s="20" t="s">
        <v>32</v>
      </c>
      <c r="AM735" s="20">
        <f>AVERAGE(AM$11:AM$251)</f>
        <v>-5.3088819768915073E-2</v>
      </c>
      <c r="AN735" s="14"/>
      <c r="AO735" s="14"/>
      <c r="AP735" s="27"/>
      <c r="AQ735" s="19" t="s">
        <v>21</v>
      </c>
      <c r="AR735" s="20" t="s">
        <v>32</v>
      </c>
      <c r="AS735" s="19" t="s">
        <v>21</v>
      </c>
      <c r="AT735" s="14"/>
      <c r="AU735" s="14"/>
      <c r="AV735" s="25"/>
    </row>
    <row r="736" spans="1:48" x14ac:dyDescent="0.4">
      <c r="A736" s="18" t="s">
        <v>2</v>
      </c>
      <c r="B736" s="20" t="s">
        <v>32</v>
      </c>
      <c r="C736" s="20">
        <f>AVERAGE(C$252:C$551)</f>
        <v>-0.29422475508850054</v>
      </c>
      <c r="D736" s="20" t="s">
        <v>32</v>
      </c>
      <c r="E736" s="20">
        <f>AVERAGE(E$252:E$551)</f>
        <v>-0.25497603111966566</v>
      </c>
      <c r="F736" s="20" t="s">
        <v>32</v>
      </c>
      <c r="G736" s="20">
        <f>AVERAGE(G$252:G$551)</f>
        <v>0.6363955145307294</v>
      </c>
      <c r="H736" s="20" t="s">
        <v>32</v>
      </c>
      <c r="I736" s="20">
        <f>AVERAGE(I$252:I$551)</f>
        <v>-0.36528294882138018</v>
      </c>
      <c r="J736" s="14"/>
      <c r="K736" s="14"/>
      <c r="L736" s="14"/>
      <c r="M736" s="14"/>
      <c r="N736" s="24"/>
      <c r="O736" s="24"/>
      <c r="P736" s="20" t="s">
        <v>32</v>
      </c>
      <c r="Q736" s="20">
        <f>AVERAGE(Q$252:Q$551)</f>
        <v>-0.27414399635206566</v>
      </c>
      <c r="R736" s="20" t="s">
        <v>32</v>
      </c>
      <c r="S736" s="20">
        <f>AVERAGE(S$252:S$551)</f>
        <v>-0.14183580766158618</v>
      </c>
      <c r="T736" s="14"/>
      <c r="U736" s="14"/>
      <c r="V736" s="14"/>
      <c r="W736" s="14"/>
      <c r="X736" s="20" t="s">
        <v>32</v>
      </c>
      <c r="Y736" s="20">
        <f>AVERAGE(Y$252:Y$551)</f>
        <v>-0.16550709152726545</v>
      </c>
      <c r="Z736" s="20" t="s">
        <v>32</v>
      </c>
      <c r="AA736" s="20">
        <f>AVERAGE(AA$252:AA$551)</f>
        <v>0.48265537965101851</v>
      </c>
      <c r="AB736" s="20" t="s">
        <v>32</v>
      </c>
      <c r="AC736" s="20">
        <f>AVERAGE(AC$252:AC$551)</f>
        <v>-1.3266450528479881</v>
      </c>
      <c r="AD736" s="20" t="s">
        <v>32</v>
      </c>
      <c r="AE736" s="20">
        <f>AVERAGE(AE$252:AE$551)</f>
        <v>-0.97898226037983616</v>
      </c>
      <c r="AF736" s="14"/>
      <c r="AG736" s="14"/>
      <c r="AH736" s="14"/>
      <c r="AI736" s="14"/>
      <c r="AJ736" s="20" t="s">
        <v>32</v>
      </c>
      <c r="AK736" s="20">
        <f>AVERAGE(AK$252:AK$551)</f>
        <v>-0.13388138267021626</v>
      </c>
      <c r="AL736" s="20" t="s">
        <v>32</v>
      </c>
      <c r="AM736" s="20">
        <f>AVERAGE(AM$252:AM$551)</f>
        <v>-0.13707398260407216</v>
      </c>
      <c r="AN736" s="14"/>
      <c r="AO736" s="14"/>
      <c r="AP736" s="27"/>
      <c r="AQ736" s="19" t="s">
        <v>21</v>
      </c>
      <c r="AR736" s="20" t="s">
        <v>32</v>
      </c>
      <c r="AS736" s="20">
        <f>AVERAGE(AS$252:AS$551)</f>
        <v>-0.30786479818557727</v>
      </c>
      <c r="AT736" s="14"/>
      <c r="AU736" s="14"/>
      <c r="AV736" s="25"/>
    </row>
    <row r="737" spans="1:48" x14ac:dyDescent="0.4">
      <c r="A737" s="18" t="s">
        <v>34</v>
      </c>
      <c r="B737" s="22"/>
      <c r="C737" s="20" t="s">
        <v>32</v>
      </c>
      <c r="D737" s="22"/>
      <c r="E737" s="20" t="s">
        <v>32</v>
      </c>
      <c r="F737" s="22"/>
      <c r="G737" s="20" t="s">
        <v>32</v>
      </c>
      <c r="H737" s="22"/>
      <c r="I737" s="20" t="s">
        <v>32</v>
      </c>
      <c r="J737" s="14"/>
      <c r="K737" s="27"/>
      <c r="L737" s="14"/>
      <c r="M737" s="14"/>
      <c r="N737" s="24"/>
      <c r="O737" s="24"/>
      <c r="P737" s="22"/>
      <c r="Q737" s="20" t="s">
        <v>32</v>
      </c>
      <c r="R737" s="22"/>
      <c r="S737" s="20" t="s">
        <v>32</v>
      </c>
      <c r="T737" s="14"/>
      <c r="U737" s="14"/>
      <c r="V737" s="14"/>
      <c r="W737" s="14"/>
      <c r="X737" s="22"/>
      <c r="Y737" s="20" t="s">
        <v>32</v>
      </c>
      <c r="Z737" s="22"/>
      <c r="AA737" s="20" t="s">
        <v>32</v>
      </c>
      <c r="AB737" s="22"/>
      <c r="AC737" s="20" t="s">
        <v>32</v>
      </c>
      <c r="AD737" s="22"/>
      <c r="AE737" s="20" t="s">
        <v>32</v>
      </c>
      <c r="AF737" s="14"/>
      <c r="AG737" s="14"/>
      <c r="AH737" s="14"/>
      <c r="AI737" s="14"/>
      <c r="AJ737" s="22"/>
      <c r="AK737" s="20" t="s">
        <v>32</v>
      </c>
      <c r="AL737" s="22"/>
      <c r="AM737" s="20" t="s">
        <v>32</v>
      </c>
      <c r="AN737" s="14"/>
      <c r="AO737" s="14"/>
      <c r="AP737" s="27"/>
      <c r="AQ737" s="20"/>
      <c r="AR737" s="22"/>
      <c r="AS737" s="20" t="s">
        <v>32</v>
      </c>
      <c r="AT737" s="14"/>
      <c r="AU737" s="14"/>
      <c r="AV737" s="25"/>
    </row>
    <row r="738" spans="1:48" x14ac:dyDescent="0.4">
      <c r="A738" s="18" t="s">
        <v>22</v>
      </c>
      <c r="B738" s="27"/>
      <c r="C738" s="20">
        <f>100*(B251/B123-1)</f>
        <v>-69.698350035428675</v>
      </c>
      <c r="D738" s="27"/>
      <c r="E738" s="20">
        <f>100*(D251/D101-1)</f>
        <v>-83.848797250859107</v>
      </c>
      <c r="F738" s="27"/>
      <c r="G738" s="20">
        <f>100*(F251/F12-1)</f>
        <v>-46.75</v>
      </c>
      <c r="H738" s="20" t="s">
        <v>32</v>
      </c>
      <c r="I738" s="20">
        <f>100*(H251/H10-1)</f>
        <v>-74.087024087024091</v>
      </c>
      <c r="J738" s="14"/>
      <c r="K738" s="20"/>
      <c r="L738" s="14"/>
      <c r="M738" s="20">
        <f>100*(L251/L169-1)</f>
        <v>-32.188841201716741</v>
      </c>
      <c r="N738" s="24"/>
      <c r="O738" s="20">
        <f>100*(N251/N123-1)</f>
        <v>-14.369120986052531</v>
      </c>
      <c r="P738" s="27"/>
      <c r="Q738" s="20"/>
      <c r="R738" s="20" t="s">
        <v>32</v>
      </c>
      <c r="S738" s="20">
        <f>100*(R251/R32-1)</f>
        <v>-72.429906542056074</v>
      </c>
      <c r="T738" s="20" t="s">
        <v>32</v>
      </c>
      <c r="U738" s="20">
        <f>100*(T251/T123-1)</f>
        <v>-44.393882352941169</v>
      </c>
      <c r="V738" s="14"/>
      <c r="W738" s="20">
        <f>100*(V251/V202-1)</f>
        <v>-41.975308641975303</v>
      </c>
      <c r="X738" s="14"/>
      <c r="Y738" s="20">
        <f>100*(X251/X202-1)</f>
        <v>-41.973305259286228</v>
      </c>
      <c r="Z738" s="19"/>
      <c r="AA738" s="19" t="s">
        <v>21</v>
      </c>
      <c r="AB738" s="27"/>
      <c r="AC738" s="19" t="s">
        <v>21</v>
      </c>
      <c r="AD738" s="19" t="s">
        <v>21</v>
      </c>
      <c r="AE738" s="19" t="s">
        <v>21</v>
      </c>
      <c r="AF738" s="14"/>
      <c r="AG738" s="14"/>
      <c r="AH738" s="14"/>
      <c r="AI738" s="14"/>
      <c r="AJ738" s="27"/>
      <c r="AK738" s="19" t="s">
        <v>21</v>
      </c>
      <c r="AL738" s="19" t="s">
        <v>21</v>
      </c>
      <c r="AM738" s="20">
        <f>100*(AL251/AL103-1)</f>
        <v>-7.6543233304820157</v>
      </c>
      <c r="AN738" s="14"/>
      <c r="AO738" s="14"/>
      <c r="AP738" s="27"/>
      <c r="AQ738" s="19" t="s">
        <v>21</v>
      </c>
      <c r="AR738" s="27"/>
      <c r="AS738" s="19" t="s">
        <v>21</v>
      </c>
      <c r="AT738" s="14"/>
      <c r="AU738" s="14"/>
      <c r="AV738" s="25"/>
    </row>
    <row r="739" spans="1:48" x14ac:dyDescent="0.4">
      <c r="A739" s="18" t="s">
        <v>2</v>
      </c>
      <c r="B739" s="27"/>
      <c r="C739" s="20">
        <f>100*(B551/B252-1)</f>
        <v>-59.733589443794891</v>
      </c>
      <c r="D739" s="27"/>
      <c r="E739" s="20">
        <f>100*(D551/D252-1)</f>
        <v>-56.276595744680847</v>
      </c>
      <c r="F739" s="27"/>
      <c r="G739" s="20">
        <f>100*(F551/F252-1)</f>
        <v>-35.483870967741936</v>
      </c>
      <c r="H739" s="20" t="s">
        <v>32</v>
      </c>
      <c r="I739" s="20">
        <f>100*(H541/H252-1)</f>
        <v>-78.354248753046221</v>
      </c>
      <c r="J739" s="14"/>
      <c r="K739" s="20"/>
      <c r="L739" s="14"/>
      <c r="M739" s="20">
        <f>100*(L551/L252-1)</f>
        <v>-70.886075949367083</v>
      </c>
      <c r="N739" s="24"/>
      <c r="O739" s="20">
        <f>100*(N550/N252-1)</f>
        <v>-12.84219001610305</v>
      </c>
      <c r="P739" s="27"/>
      <c r="Q739" s="20"/>
      <c r="R739" s="20" t="s">
        <v>32</v>
      </c>
      <c r="S739" s="20">
        <f>100*(R551/R252-1)</f>
        <v>-35.593220338983059</v>
      </c>
      <c r="T739" s="20" t="s">
        <v>32</v>
      </c>
      <c r="U739" s="20">
        <f>100*(T327/T252-1)</f>
        <v>-12.286352427619162</v>
      </c>
      <c r="V739" s="14"/>
      <c r="W739" s="20">
        <f>100*(V327/V252-1)</f>
        <v>-34.095744680851055</v>
      </c>
      <c r="X739" s="14"/>
      <c r="Y739" s="20">
        <f>100*(X541/X252-1)</f>
        <v>-1.2419914037576474</v>
      </c>
      <c r="Z739" s="20"/>
      <c r="AA739" s="20">
        <f>100*(Z552/Z502-1)</f>
        <v>2.4994518745889094</v>
      </c>
      <c r="AB739" s="27"/>
      <c r="AC739" s="20">
        <f>100*(AB551/AB502-1)</f>
        <v>-42.285438765670193</v>
      </c>
      <c r="AD739" s="20">
        <f>100*(AD551/AD513-1)</f>
        <v>-33.5</v>
      </c>
      <c r="AE739" s="20">
        <f>AVERAGE(AE$501:AE$551)</f>
        <v>-0.97898226037983616</v>
      </c>
      <c r="AF739" s="14"/>
      <c r="AG739" s="14"/>
      <c r="AH739" s="14"/>
      <c r="AI739" s="14"/>
      <c r="AJ739" s="27"/>
      <c r="AK739" s="20">
        <f>100*(AJ551/AJ253-1)</f>
        <v>-62.510638297872333</v>
      </c>
      <c r="AL739" s="20">
        <f>AVERAGE(AK$501:AK$551)</f>
        <v>-5.8422856855654862E-2</v>
      </c>
      <c r="AM739" s="20">
        <f>100*(AL402/AL252-1)</f>
        <v>-20.406694765842481</v>
      </c>
      <c r="AN739" s="14"/>
      <c r="AO739" s="14"/>
      <c r="AP739" s="27"/>
      <c r="AQ739" s="20">
        <f>100*(AP325/AP274-1)</f>
        <v>-91.001094091903724</v>
      </c>
      <c r="AR739" s="27"/>
      <c r="AS739" s="20">
        <f>100*(AR551/AR502-1)</f>
        <v>-59.33884297520661</v>
      </c>
      <c r="AT739" s="14"/>
      <c r="AU739" s="14"/>
      <c r="AV739" s="25"/>
    </row>
    <row r="740" spans="1:48" x14ac:dyDescent="0.4">
      <c r="A740" s="18" t="s">
        <v>33</v>
      </c>
      <c r="B740" s="22"/>
      <c r="C740" s="20" t="s">
        <v>32</v>
      </c>
      <c r="D740" s="22"/>
      <c r="E740" s="20" t="s">
        <v>32</v>
      </c>
      <c r="F740" s="22"/>
      <c r="G740" s="20" t="s">
        <v>32</v>
      </c>
      <c r="H740" s="22"/>
      <c r="I740" s="20" t="s">
        <v>32</v>
      </c>
      <c r="J740" s="14"/>
      <c r="K740" s="14"/>
      <c r="L740" s="14"/>
      <c r="M740" s="14"/>
      <c r="N740" s="24"/>
      <c r="O740" s="24"/>
      <c r="P740" s="22"/>
      <c r="Q740" s="20" t="s">
        <v>32</v>
      </c>
      <c r="R740" s="22"/>
      <c r="S740" s="20" t="s">
        <v>32</v>
      </c>
      <c r="T740" s="14"/>
      <c r="U740" s="14"/>
      <c r="V740" s="14"/>
      <c r="W740" s="14"/>
      <c r="X740" s="22"/>
      <c r="Y740" s="20" t="s">
        <v>32</v>
      </c>
      <c r="Z740" s="22"/>
      <c r="AA740" s="20" t="s">
        <v>32</v>
      </c>
      <c r="AB740" s="22"/>
      <c r="AC740" s="20" t="s">
        <v>32</v>
      </c>
      <c r="AD740" s="22"/>
      <c r="AE740" s="20" t="s">
        <v>32</v>
      </c>
      <c r="AF740" s="14"/>
      <c r="AG740" s="14"/>
      <c r="AH740" s="14"/>
      <c r="AI740" s="14"/>
      <c r="AJ740" s="22"/>
      <c r="AK740" s="20" t="s">
        <v>32</v>
      </c>
      <c r="AL740" s="22"/>
      <c r="AM740" s="20" t="s">
        <v>32</v>
      </c>
      <c r="AN740" s="14"/>
      <c r="AO740" s="14"/>
      <c r="AP740" s="22"/>
      <c r="AQ740" s="20"/>
      <c r="AR740" s="22"/>
      <c r="AS740" s="20" t="s">
        <v>32</v>
      </c>
      <c r="AT740" s="14"/>
      <c r="AU740" s="14"/>
      <c r="AV740" s="25"/>
    </row>
    <row r="741" spans="1:48" x14ac:dyDescent="0.4">
      <c r="A741" s="18" t="s">
        <v>22</v>
      </c>
      <c r="B741" s="22"/>
      <c r="C741" s="20">
        <f>MIN(C$11:C$251)</f>
        <v>-11.114485271788633</v>
      </c>
      <c r="D741" s="22"/>
      <c r="E741" s="20">
        <f>MIN(E$11:E$251)</f>
        <v>-34.722222222222221</v>
      </c>
      <c r="F741" s="22"/>
      <c r="G741" s="20">
        <f>MIN(G$11:G$251)</f>
        <v>-19.999999999999996</v>
      </c>
      <c r="H741" s="22"/>
      <c r="I741" s="20">
        <f>MIN(I$11:I$251)</f>
        <v>-56.831629908552983</v>
      </c>
      <c r="J741" s="14"/>
      <c r="K741" s="14"/>
      <c r="L741" s="14"/>
      <c r="M741" s="20">
        <f>MIN(M$11:M$251)</f>
        <v>-21.459227467811161</v>
      </c>
      <c r="N741" s="24"/>
      <c r="O741" s="20">
        <f>MIN(O$11:O$251)</f>
        <v>-10.476808303600372</v>
      </c>
      <c r="P741" s="22"/>
      <c r="Q741" s="20"/>
      <c r="R741" s="22"/>
      <c r="S741" s="20">
        <f>MIN(S$11:S$251)</f>
        <v>-20.987654320987648</v>
      </c>
      <c r="T741" s="14"/>
      <c r="U741" s="20">
        <f>MIN(U$11:U$251)</f>
        <v>-25.970117057974505</v>
      </c>
      <c r="V741" s="14"/>
      <c r="W741" s="20">
        <f>MIN(W$11:W$251)</f>
        <v>-34.722222222222221</v>
      </c>
      <c r="X741" s="22"/>
      <c r="Y741" s="20">
        <f>MIN(Y$11:Y$251)</f>
        <v>-24.583335153909204</v>
      </c>
      <c r="Z741" s="22"/>
      <c r="AA741" s="19" t="s">
        <v>21</v>
      </c>
      <c r="AB741" s="22"/>
      <c r="AC741" s="19" t="s">
        <v>21</v>
      </c>
      <c r="AD741" s="22"/>
      <c r="AE741" s="19" t="s">
        <v>21</v>
      </c>
      <c r="AF741" s="14"/>
      <c r="AG741" s="14"/>
      <c r="AH741" s="14"/>
      <c r="AI741" s="14"/>
      <c r="AJ741" s="22"/>
      <c r="AK741" s="19" t="s">
        <v>21</v>
      </c>
      <c r="AL741" s="22"/>
      <c r="AM741" s="20">
        <f>MIN(AM$11:AM$251)</f>
        <v>-2.8571462422936511</v>
      </c>
      <c r="AN741" s="14"/>
      <c r="AO741" s="14"/>
      <c r="AP741" s="22"/>
      <c r="AQ741" s="20"/>
      <c r="AR741" s="22"/>
      <c r="AS741" s="19" t="s">
        <v>21</v>
      </c>
      <c r="AT741" s="14"/>
      <c r="AU741" s="14"/>
      <c r="AV741" s="25"/>
    </row>
    <row r="742" spans="1:48" x14ac:dyDescent="0.4">
      <c r="A742" s="18" t="s">
        <v>2</v>
      </c>
      <c r="B742" s="22"/>
      <c r="C742" s="20">
        <f>MIN(C$252:C$551)</f>
        <v>-12.499479535329138</v>
      </c>
      <c r="D742" s="22"/>
      <c r="E742" s="20">
        <f>MIN(E$252:E$551)</f>
        <v>-15.000000000000002</v>
      </c>
      <c r="F742" s="22"/>
      <c r="G742" s="20">
        <f>MIN(G$252:G$551)</f>
        <v>-49.993569131832807</v>
      </c>
      <c r="H742" s="22"/>
      <c r="I742" s="20">
        <f>MIN(I$252:I$551)</f>
        <v>-36.216216216216225</v>
      </c>
      <c r="J742" s="14"/>
      <c r="K742" s="14"/>
      <c r="L742" s="14"/>
      <c r="M742" s="20">
        <f>MIN(M$252:M$551)</f>
        <v>-25.97402597402597</v>
      </c>
      <c r="N742" s="24"/>
      <c r="O742" s="20">
        <f>MIN(O$252:O$551)</f>
        <v>-16.36363636363637</v>
      </c>
      <c r="P742" s="22"/>
      <c r="Q742" s="20"/>
      <c r="R742" s="22"/>
      <c r="S742" s="20">
        <f>MIN(S$252:S$551)</f>
        <v>-9.9999999999999982</v>
      </c>
      <c r="T742" s="14"/>
      <c r="U742" s="20">
        <f>MIN(U$252:U$551)</f>
        <v>-7.6923121100612057</v>
      </c>
      <c r="V742" s="14"/>
      <c r="W742" s="20">
        <f>MIN(W$252:W$551)</f>
        <v>-14.999999999999991</v>
      </c>
      <c r="X742" s="22"/>
      <c r="Y742" s="20">
        <f>MIN(Y$252:Y$551)</f>
        <v>-7.5630252100840405</v>
      </c>
      <c r="Z742" s="22"/>
      <c r="AA742" s="20">
        <f>MIN(AA$252:AA$551)</f>
        <v>-3.6516264428121725</v>
      </c>
      <c r="AB742" s="22"/>
      <c r="AC742" s="20">
        <f>MIN(AC$252:AC$551)</f>
        <v>-14.383561643835618</v>
      </c>
      <c r="AD742" s="22"/>
      <c r="AE742" s="20">
        <f>MIN(AE$252:AE$551)</f>
        <v>-14.383561643835618</v>
      </c>
      <c r="AF742" s="14"/>
      <c r="AG742" s="14"/>
      <c r="AH742" s="14"/>
      <c r="AI742" s="14"/>
      <c r="AJ742" s="22"/>
      <c r="AK742" s="20">
        <f>MIN(AK$252:AK$551)</f>
        <v>-25.306122448979586</v>
      </c>
      <c r="AL742" s="22"/>
      <c r="AM742" s="20">
        <f>MIN(AM$252:AM$551)</f>
        <v>-17.023979293390788</v>
      </c>
      <c r="AN742" s="14"/>
      <c r="AO742" s="14"/>
      <c r="AP742" s="22"/>
      <c r="AQ742" s="20">
        <f>MIN(AQ$252:AQ$551)</f>
        <v>-41.424501424501415</v>
      </c>
      <c r="AR742" s="22"/>
      <c r="AS742" s="20">
        <f>MIN(AS$252:AS$551)</f>
        <v>-43.934426229508198</v>
      </c>
      <c r="AT742" s="14"/>
      <c r="AU742" s="14"/>
      <c r="AV742" s="25"/>
    </row>
    <row r="743" spans="1:48" x14ac:dyDescent="0.4">
      <c r="A743" s="18" t="s">
        <v>31</v>
      </c>
      <c r="B743" s="22"/>
      <c r="C743" s="20"/>
      <c r="D743" s="22"/>
      <c r="E743" s="20"/>
      <c r="F743" s="22"/>
      <c r="G743" s="20"/>
      <c r="H743" s="22"/>
      <c r="I743" s="20"/>
      <c r="J743" s="14"/>
      <c r="K743" s="14"/>
      <c r="L743" s="14"/>
      <c r="M743" s="14"/>
      <c r="N743" s="24"/>
      <c r="O743" s="24"/>
      <c r="P743" s="22"/>
      <c r="Q743" s="20"/>
      <c r="R743" s="22"/>
      <c r="S743" s="20"/>
      <c r="T743" s="14"/>
      <c r="U743" s="20"/>
      <c r="V743" s="14"/>
      <c r="W743" s="20"/>
      <c r="X743" s="22"/>
      <c r="Y743" s="20"/>
      <c r="Z743" s="22"/>
      <c r="AA743" s="20"/>
      <c r="AB743" s="22"/>
      <c r="AC743" s="20"/>
      <c r="AD743" s="22"/>
      <c r="AE743" s="20"/>
      <c r="AF743" s="14"/>
      <c r="AG743" s="14"/>
      <c r="AH743" s="14"/>
      <c r="AI743" s="14"/>
      <c r="AJ743" s="22"/>
      <c r="AK743" s="20"/>
      <c r="AL743" s="22"/>
      <c r="AM743" s="20"/>
      <c r="AN743" s="14"/>
      <c r="AO743" s="14"/>
      <c r="AP743" s="22"/>
      <c r="AQ743" s="20"/>
      <c r="AR743" s="22"/>
      <c r="AS743" s="20"/>
      <c r="AT743" s="14"/>
      <c r="AU743" s="14"/>
      <c r="AV743" s="25"/>
    </row>
    <row r="744" spans="1:48" x14ac:dyDescent="0.4">
      <c r="A744" s="18" t="s">
        <v>22</v>
      </c>
      <c r="B744" s="22"/>
      <c r="C744" s="26">
        <f>COUNTA(C$11:C$251)</f>
        <v>128</v>
      </c>
      <c r="D744" s="22"/>
      <c r="E744" s="26">
        <f>COUNTA(E$11:E$251)</f>
        <v>150</v>
      </c>
      <c r="F744" s="22"/>
      <c r="G744" s="26">
        <f>COUNTA(G$11:G$251)</f>
        <v>239</v>
      </c>
      <c r="H744" s="22"/>
      <c r="I744" s="26">
        <f>COUNTA(I$11:I$251)</f>
        <v>241</v>
      </c>
      <c r="J744" s="14"/>
      <c r="K744" s="14"/>
      <c r="L744" s="14"/>
      <c r="M744" s="26">
        <f>COUNTA(M$11:M$251)</f>
        <v>82</v>
      </c>
      <c r="N744" s="24"/>
      <c r="O744" s="26">
        <f>COUNTA(O$11:O$251)</f>
        <v>149</v>
      </c>
      <c r="P744" s="22"/>
      <c r="Q744" s="26">
        <f>COUNTA(Q$11:Q$251)</f>
        <v>148</v>
      </c>
      <c r="R744" s="22"/>
      <c r="S744" s="26">
        <f>COUNTA(S$11:S$251)</f>
        <v>219</v>
      </c>
      <c r="T744" s="14"/>
      <c r="U744" s="26">
        <f>COUNTA(U$11:U$251)</f>
        <v>134</v>
      </c>
      <c r="V744" s="14"/>
      <c r="W744" s="26">
        <f>COUNTA(W$11:W$251)</f>
        <v>49</v>
      </c>
      <c r="X744" s="22"/>
      <c r="Y744" s="26">
        <f>COUNTA(Y$11:Y$251)</f>
        <v>134</v>
      </c>
      <c r="Z744" s="22"/>
      <c r="AA744" s="19" t="s">
        <v>21</v>
      </c>
      <c r="AB744" s="22"/>
      <c r="AC744" s="19" t="s">
        <v>21</v>
      </c>
      <c r="AD744" s="22"/>
      <c r="AE744" s="19" t="s">
        <v>21</v>
      </c>
      <c r="AF744" s="14"/>
      <c r="AG744" s="14"/>
      <c r="AH744" s="14"/>
      <c r="AI744" s="14"/>
      <c r="AJ744" s="22"/>
      <c r="AK744" s="19" t="s">
        <v>21</v>
      </c>
      <c r="AL744" s="22"/>
      <c r="AM744" s="26">
        <f>COUNTA(AM$11:AM$251)</f>
        <v>148</v>
      </c>
      <c r="AN744" s="14"/>
      <c r="AO744" s="14"/>
      <c r="AP744" s="22"/>
      <c r="AQ744" s="20"/>
      <c r="AR744" s="22"/>
      <c r="AS744" s="19" t="s">
        <v>21</v>
      </c>
      <c r="AT744" s="14"/>
      <c r="AU744" s="14"/>
      <c r="AV744" s="25"/>
    </row>
    <row r="745" spans="1:48" x14ac:dyDescent="0.4">
      <c r="A745" s="18" t="s">
        <v>2</v>
      </c>
      <c r="B745" s="22"/>
      <c r="C745" s="26">
        <f>COUNTA(C$252:C$551)</f>
        <v>300</v>
      </c>
      <c r="D745" s="22"/>
      <c r="E745" s="26">
        <f>COUNTA(E$252:E$551)</f>
        <v>300</v>
      </c>
      <c r="F745" s="22"/>
      <c r="G745" s="26">
        <f>COUNTA(G$252:G$551)</f>
        <v>300</v>
      </c>
      <c r="H745" s="22"/>
      <c r="I745" s="26">
        <f>COUNTA(I$252:I$551)</f>
        <v>290</v>
      </c>
      <c r="J745" s="14"/>
      <c r="K745" s="14"/>
      <c r="L745" s="14"/>
      <c r="M745" s="26">
        <f>COUNTA(M$252:M$551)</f>
        <v>300</v>
      </c>
      <c r="N745" s="24"/>
      <c r="O745" s="26">
        <f>COUNTA(O$252:O$551)</f>
        <v>299</v>
      </c>
      <c r="P745" s="22"/>
      <c r="Q745" s="26">
        <f>COUNTA(Q$252:Q$551)</f>
        <v>300</v>
      </c>
      <c r="R745" s="22"/>
      <c r="S745" s="26">
        <f>COUNTA(S$252:S$551)</f>
        <v>300</v>
      </c>
      <c r="T745" s="14"/>
      <c r="U745" s="26">
        <f>COUNTA(U$252:U$551)</f>
        <v>76</v>
      </c>
      <c r="V745" s="14"/>
      <c r="W745" s="26">
        <f>COUNTA(W$252:W$551)</f>
        <v>300</v>
      </c>
      <c r="X745" s="22"/>
      <c r="Y745" s="26">
        <f>COUNTA(Y$252:Y$551)</f>
        <v>300</v>
      </c>
      <c r="Z745" s="22"/>
      <c r="AA745" s="26">
        <f>COUNTA(AA$252:AA$551)</f>
        <v>49</v>
      </c>
      <c r="AB745" s="22"/>
      <c r="AC745" s="26">
        <f>COUNTA(AC$252:AC$551)</f>
        <v>38</v>
      </c>
      <c r="AD745" s="22"/>
      <c r="AE745" s="26">
        <f>COUNTA(AE$252:AE$551)</f>
        <v>38</v>
      </c>
      <c r="AF745" s="14"/>
      <c r="AG745" s="14"/>
      <c r="AH745" s="14"/>
      <c r="AI745" s="14"/>
      <c r="AJ745" s="22"/>
      <c r="AK745" s="26">
        <f>COUNTA(AK$252:AK$551)</f>
        <v>298</v>
      </c>
      <c r="AL745" s="22"/>
      <c r="AM745" s="26">
        <f>COUNTA(AM$252:AM$551)</f>
        <v>151</v>
      </c>
      <c r="AN745" s="14"/>
      <c r="AO745" s="14"/>
      <c r="AP745" s="22"/>
      <c r="AQ745" s="26">
        <f>COUNTA(AQ$252:AQ$551)</f>
        <v>50</v>
      </c>
      <c r="AR745" s="22"/>
      <c r="AS745" s="26">
        <f>COUNTA(AS$252:AS$551)</f>
        <v>256</v>
      </c>
      <c r="AT745" s="14"/>
      <c r="AU745" s="14"/>
      <c r="AV745" s="25"/>
    </row>
    <row r="746" spans="1:48" x14ac:dyDescent="0.4">
      <c r="A746" s="18" t="s">
        <v>30</v>
      </c>
      <c r="B746" s="22"/>
      <c r="C746" s="20"/>
      <c r="D746" s="22"/>
      <c r="E746" s="20"/>
      <c r="F746" s="22"/>
      <c r="G746" s="20"/>
      <c r="H746" s="22"/>
      <c r="I746" s="20"/>
      <c r="J746" s="14"/>
      <c r="K746" s="14"/>
      <c r="L746" s="14"/>
      <c r="M746" s="14"/>
      <c r="N746" s="24"/>
      <c r="O746" s="24"/>
      <c r="P746" s="22"/>
      <c r="Q746" s="20"/>
      <c r="R746" s="22"/>
      <c r="S746" s="20"/>
      <c r="T746" s="14"/>
      <c r="U746" s="14"/>
      <c r="V746" s="14"/>
      <c r="W746" s="14"/>
      <c r="X746" s="22"/>
      <c r="Y746" s="20"/>
      <c r="Z746" s="22"/>
      <c r="AA746" s="20"/>
      <c r="AB746" s="22"/>
      <c r="AC746" s="20"/>
      <c r="AD746" s="22"/>
      <c r="AE746" s="20"/>
      <c r="AF746" s="14"/>
      <c r="AG746" s="14"/>
      <c r="AH746" s="14"/>
      <c r="AI746" s="14"/>
      <c r="AJ746" s="22"/>
      <c r="AK746" s="20"/>
      <c r="AL746" s="22"/>
      <c r="AM746" s="20"/>
      <c r="AN746" s="14"/>
      <c r="AO746" s="14"/>
      <c r="AP746" s="22"/>
      <c r="AQ746" s="20"/>
      <c r="AR746" s="22"/>
      <c r="AS746" s="20"/>
      <c r="AT746" s="14"/>
      <c r="AU746" s="14"/>
      <c r="AV746" s="13"/>
    </row>
    <row r="747" spans="1:48" x14ac:dyDescent="0.4">
      <c r="A747" s="18" t="s">
        <v>22</v>
      </c>
      <c r="B747" s="22"/>
      <c r="C747" s="14">
        <f t="array" ref="C747">SUM(IF(C$124:C$251&lt;0,1,0))</f>
        <v>33</v>
      </c>
      <c r="D747" s="22"/>
      <c r="E747" s="14">
        <f t="array" ref="E747">SUM(IF(E$124:E$251&lt;0,1,0))</f>
        <v>11</v>
      </c>
      <c r="F747" s="22"/>
      <c r="G747" s="14">
        <f t="array" ref="G747">SUM(IF(G$124:G$251&lt;0,1,0))</f>
        <v>2</v>
      </c>
      <c r="H747" s="22"/>
      <c r="I747" s="14">
        <f t="array" ref="I747">SUM(IF(I$124:I$251&lt;0,1,0))</f>
        <v>15</v>
      </c>
      <c r="J747" s="14"/>
      <c r="K747" s="14"/>
      <c r="L747" s="14"/>
      <c r="M747" s="14">
        <f t="array" ref="M747">SUM(IF(M$124:M$251&lt;0,1,0))</f>
        <v>3</v>
      </c>
      <c r="N747" s="24"/>
      <c r="O747" s="14">
        <f t="array" ref="O747">SUM(IF(O$124:O$251&lt;0,1,0))</f>
        <v>3</v>
      </c>
      <c r="P747" s="22"/>
      <c r="Q747" s="14">
        <f t="array" ref="Q747">SUM(IF(Q$124:Q$251&lt;0,1,0))</f>
        <v>6</v>
      </c>
      <c r="R747" s="22"/>
      <c r="S747" s="14">
        <f t="array" ref="S747">SUM(IF(S$124:S$251&lt;0,1,0))</f>
        <v>11</v>
      </c>
      <c r="T747" s="14"/>
      <c r="U747" s="14">
        <f t="array" ref="U747">SUM(IF(U$124:U$251&lt;0,1,0))</f>
        <v>18</v>
      </c>
      <c r="V747" s="14"/>
      <c r="W747" s="14">
        <f t="array" ref="W747">SUM(IF(W$124:W$251&lt;0,1,0))</f>
        <v>7</v>
      </c>
      <c r="X747" s="22"/>
      <c r="Y747" s="14">
        <f t="array" ref="Y747">SUM(IF(Y$124:Y$251&lt;0,1,0))</f>
        <v>20</v>
      </c>
      <c r="Z747" s="22"/>
      <c r="AA747" s="19" t="s">
        <v>21</v>
      </c>
      <c r="AB747" s="22"/>
      <c r="AC747" s="19" t="s">
        <v>21</v>
      </c>
      <c r="AD747" s="22"/>
      <c r="AE747" s="19" t="s">
        <v>21</v>
      </c>
      <c r="AF747" s="14"/>
      <c r="AG747" s="14"/>
      <c r="AH747" s="14"/>
      <c r="AI747" s="14"/>
      <c r="AJ747" s="22"/>
      <c r="AK747" s="19" t="s">
        <v>21</v>
      </c>
      <c r="AL747" s="22"/>
      <c r="AM747" s="14">
        <f t="array" ref="AM747">SUM(IF(AM$124:AM$251&lt;0,1,0))</f>
        <v>3</v>
      </c>
      <c r="AN747" s="14"/>
      <c r="AO747" s="14"/>
      <c r="AP747" s="22"/>
      <c r="AQ747" s="19" t="s">
        <v>21</v>
      </c>
      <c r="AR747" s="22"/>
      <c r="AS747" s="19" t="s">
        <v>21</v>
      </c>
      <c r="AT747" s="14"/>
      <c r="AU747" s="14"/>
      <c r="AV747" s="13"/>
    </row>
    <row r="748" spans="1:48" x14ac:dyDescent="0.4">
      <c r="A748" s="18" t="s">
        <v>2</v>
      </c>
      <c r="B748" s="22"/>
      <c r="C748" s="14">
        <f t="array" ref="C748">SUM(IF(C$252:C$551&lt;0,1,0))</f>
        <v>35</v>
      </c>
      <c r="D748" s="22"/>
      <c r="E748" s="14">
        <f t="array" ref="E748">SUM(IF(E$252:E$551&lt;0,1,0))</f>
        <v>13</v>
      </c>
      <c r="F748" s="22"/>
      <c r="G748" s="14">
        <f t="array" ref="G748">SUM(IF(G$252:G$551&lt;0,1,0))</f>
        <v>7</v>
      </c>
      <c r="H748" s="22"/>
      <c r="I748" s="14">
        <f t="array" ref="I748">SUM(IF(I$252:I$551&lt;0,1,0))</f>
        <v>43</v>
      </c>
      <c r="J748" s="14"/>
      <c r="K748" s="14"/>
      <c r="L748" s="14"/>
      <c r="M748" s="14">
        <f t="array" ref="M748">SUM(IF(M$252:M$551&lt;0,1,0))</f>
        <v>11</v>
      </c>
      <c r="N748" s="24"/>
      <c r="O748" s="14">
        <f t="array" ref="O748">SUM(IF(O$252:O$551&lt;0,1,0))</f>
        <v>6</v>
      </c>
      <c r="P748" s="22"/>
      <c r="Q748" s="14">
        <f t="array" ref="Q748">SUM(IF(Q$252:Q$551&lt;0,1,0))</f>
        <v>88</v>
      </c>
      <c r="R748" s="22"/>
      <c r="S748" s="14">
        <f t="array" ref="S748">SUM(IF(S$252:S$551&lt;0,1,0))</f>
        <v>8</v>
      </c>
      <c r="T748" s="14"/>
      <c r="U748" s="14">
        <f t="array" ref="U748">SUM(IF(U$252:U$551&lt;0,1,0))</f>
        <v>4</v>
      </c>
      <c r="V748" s="14"/>
      <c r="W748" s="14">
        <f t="array" ref="W748">SUM(IF(W$252:W$551&lt;0,1,0))</f>
        <v>12</v>
      </c>
      <c r="X748" s="22"/>
      <c r="Y748" s="14">
        <f t="array" ref="Y748">SUM(IF(Y$252:Y$551&lt;0,1,0))</f>
        <v>16</v>
      </c>
      <c r="Z748" s="22"/>
      <c r="AA748" s="14">
        <f t="array" ref="AA748">SUM(IF(AA$252:AA$551&lt;0,1,0))</f>
        <v>17</v>
      </c>
      <c r="AB748" s="22"/>
      <c r="AC748" s="14">
        <f t="array" ref="AC748">SUM(IF(AC$252:AC$551&lt;0,1,0))</f>
        <v>17</v>
      </c>
      <c r="AD748" s="22"/>
      <c r="AE748" s="14">
        <f t="array" ref="AE748">SUM(IF(AE$252:AE$551&lt;0,1,0))</f>
        <v>16</v>
      </c>
      <c r="AF748" s="14"/>
      <c r="AG748" s="14"/>
      <c r="AH748" s="14"/>
      <c r="AI748" s="14"/>
      <c r="AJ748" s="22"/>
      <c r="AK748" s="14">
        <f t="array" ref="AK748">SUM(IF(AK$252:AK$551&lt;0,1,0))</f>
        <v>59</v>
      </c>
      <c r="AL748" s="22"/>
      <c r="AM748" s="14">
        <f t="array" ref="AM748">SUM(IF(AM$252:AM$551&lt;0,1,0))</f>
        <v>20</v>
      </c>
      <c r="AN748" s="14"/>
      <c r="AO748" s="14"/>
      <c r="AP748" s="22"/>
      <c r="AQ748" s="14">
        <f t="array" ref="AQ748">SUM(IF(AQ$252:AQ$551&lt;0,1,0))</f>
        <v>10</v>
      </c>
      <c r="AR748" s="22"/>
      <c r="AS748" s="14">
        <f t="array" ref="AS748">SUM(IF(AS$252:AS$551&lt;0,1,0))</f>
        <v>27</v>
      </c>
      <c r="AT748" s="14"/>
      <c r="AU748" s="14"/>
      <c r="AV748" s="13"/>
    </row>
    <row r="749" spans="1:48" x14ac:dyDescent="0.4">
      <c r="A749" s="18" t="s">
        <v>29</v>
      </c>
      <c r="B749" s="22"/>
      <c r="C749" s="14">
        <f t="array" ref="C749">SUM(IF(C$552:C$651&lt;0,1,0))</f>
        <v>23</v>
      </c>
      <c r="D749" s="22"/>
      <c r="E749" s="19" t="s">
        <v>21</v>
      </c>
      <c r="F749" s="22"/>
      <c r="G749" s="14">
        <f t="array" ref="G749">SUM(IF(G$552:G$651&lt;0,1,0))</f>
        <v>1</v>
      </c>
      <c r="H749" s="22"/>
      <c r="I749" s="19" t="s">
        <v>21</v>
      </c>
      <c r="J749" s="14"/>
      <c r="K749" s="14"/>
      <c r="L749" s="14"/>
      <c r="M749" s="14"/>
      <c r="N749" s="24"/>
      <c r="O749" s="24"/>
      <c r="P749" s="22"/>
      <c r="Q749" s="14">
        <f t="array" ref="Q749">SUM(IF(Q$552:Q$651&lt;0,1,0))</f>
        <v>1</v>
      </c>
      <c r="R749" s="22"/>
      <c r="S749" s="14">
        <f t="array" ref="S749">SUM(IF(S$552:S$651&lt;0,1,0))</f>
        <v>0</v>
      </c>
      <c r="T749" s="14"/>
      <c r="U749" s="14"/>
      <c r="V749" s="14"/>
      <c r="W749" s="14"/>
      <c r="X749" s="22"/>
      <c r="Y749" s="19" t="s">
        <v>21</v>
      </c>
      <c r="Z749" s="22"/>
      <c r="AA749" s="14">
        <f t="array" ref="AA749">SUM(IF(AA$552:AA$651&lt;0,1,0))</f>
        <v>32</v>
      </c>
      <c r="AB749" s="22"/>
      <c r="AC749" s="14">
        <f t="array" ref="AC749">SUM(IF(AC$552:AC$651&lt;0,1,0))</f>
        <v>18</v>
      </c>
      <c r="AD749" s="22"/>
      <c r="AE749" s="14">
        <f t="array" ref="AE749">SUM(IF(AE$552:AE$651&lt;0,1,0))</f>
        <v>50</v>
      </c>
      <c r="AF749" s="14"/>
      <c r="AG749" s="14"/>
      <c r="AH749" s="14"/>
      <c r="AI749" s="14"/>
      <c r="AJ749" s="22"/>
      <c r="AK749" s="14">
        <f t="array" ref="AK749">SUM(IF(AK$552:AK$651&lt;0,1,0))</f>
        <v>0</v>
      </c>
      <c r="AL749" s="22"/>
      <c r="AM749" s="19" t="s">
        <v>21</v>
      </c>
      <c r="AN749" s="14"/>
      <c r="AO749" s="14"/>
      <c r="AP749" s="22"/>
      <c r="AQ749" s="19" t="s">
        <v>21</v>
      </c>
      <c r="AR749" s="22"/>
      <c r="AS749" s="14">
        <f t="array" ref="AS749">SUM(IF(AS$552:AS$651&lt;0,1,0))</f>
        <v>7</v>
      </c>
      <c r="AT749" s="14"/>
      <c r="AU749" s="14"/>
      <c r="AV749" s="13"/>
    </row>
    <row r="750" spans="1:48" x14ac:dyDescent="0.4">
      <c r="A750" s="18" t="s">
        <v>28</v>
      </c>
      <c r="B750" s="22"/>
      <c r="C750" s="20"/>
      <c r="D750" s="22"/>
      <c r="E750" s="20"/>
      <c r="F750" s="22"/>
      <c r="G750" s="20"/>
      <c r="H750" s="22"/>
      <c r="I750" s="20"/>
      <c r="J750" s="14"/>
      <c r="K750" s="14"/>
      <c r="L750" s="14"/>
      <c r="M750" s="14"/>
      <c r="N750" s="14"/>
      <c r="O750" s="14"/>
      <c r="P750" s="22"/>
      <c r="Q750" s="20"/>
      <c r="R750" s="22"/>
      <c r="S750" s="20"/>
      <c r="T750" s="14"/>
      <c r="U750" s="14"/>
      <c r="V750" s="14"/>
      <c r="W750" s="14"/>
      <c r="X750" s="22"/>
      <c r="Y750" s="20"/>
      <c r="Z750" s="22"/>
      <c r="AA750" s="20"/>
      <c r="AB750" s="22"/>
      <c r="AC750" s="20"/>
      <c r="AD750" s="22"/>
      <c r="AE750" s="20"/>
      <c r="AF750" s="14"/>
      <c r="AG750" s="14"/>
      <c r="AH750" s="14"/>
      <c r="AI750" s="14"/>
      <c r="AJ750" s="22"/>
      <c r="AK750" s="20"/>
      <c r="AL750" s="22"/>
      <c r="AM750" s="20"/>
      <c r="AN750" s="14"/>
      <c r="AO750" s="14"/>
      <c r="AP750" s="21"/>
      <c r="AQ750" s="21"/>
      <c r="AR750" s="22"/>
      <c r="AS750" s="20"/>
      <c r="AT750" s="14"/>
      <c r="AU750" s="14"/>
      <c r="AV750" s="13"/>
    </row>
    <row r="751" spans="1:48" x14ac:dyDescent="0.4">
      <c r="A751" s="18" t="s">
        <v>22</v>
      </c>
      <c r="B751" s="22"/>
      <c r="C751" s="15">
        <f>100*C747/C$744</f>
        <v>25.78125</v>
      </c>
      <c r="D751" s="22"/>
      <c r="E751" s="15">
        <f>100*E747/E$744</f>
        <v>7.333333333333333</v>
      </c>
      <c r="F751" s="22"/>
      <c r="G751" s="15">
        <f>100*G747/G$744</f>
        <v>0.83682008368200833</v>
      </c>
      <c r="H751" s="22"/>
      <c r="I751" s="15">
        <f>100*I747/I$744</f>
        <v>6.2240663900414939</v>
      </c>
      <c r="J751" s="14"/>
      <c r="K751" s="14"/>
      <c r="L751" s="14"/>
      <c r="M751" s="15">
        <f>100*M747/M$744</f>
        <v>3.6585365853658538</v>
      </c>
      <c r="N751" s="14"/>
      <c r="O751" s="15">
        <f>100*O747/O$744</f>
        <v>2.0134228187919465</v>
      </c>
      <c r="P751" s="22"/>
      <c r="Q751" s="15">
        <f>100*Q747/Q$744</f>
        <v>4.0540540540540544</v>
      </c>
      <c r="R751" s="22"/>
      <c r="S751" s="15">
        <f>100*S747/S$744</f>
        <v>5.0228310502283104</v>
      </c>
      <c r="T751" s="14"/>
      <c r="U751" s="15">
        <f>100*U747/U$744</f>
        <v>13.432835820895523</v>
      </c>
      <c r="V751" s="14"/>
      <c r="W751" s="15">
        <f>100*W747/W$744</f>
        <v>14.285714285714286</v>
      </c>
      <c r="X751" s="22"/>
      <c r="Y751" s="15">
        <f>100*Y747/Y$744</f>
        <v>14.925373134328359</v>
      </c>
      <c r="Z751" s="22"/>
      <c r="AA751" s="19" t="s">
        <v>21</v>
      </c>
      <c r="AB751" s="22"/>
      <c r="AC751" s="19" t="s">
        <v>21</v>
      </c>
      <c r="AD751" s="22"/>
      <c r="AE751" s="19" t="s">
        <v>21</v>
      </c>
      <c r="AF751" s="14"/>
      <c r="AG751" s="14"/>
      <c r="AH751" s="14"/>
      <c r="AI751" s="14"/>
      <c r="AJ751" s="22"/>
      <c r="AK751" s="19" t="s">
        <v>21</v>
      </c>
      <c r="AL751" s="22"/>
      <c r="AM751" s="15">
        <f>100*AM747/AM$744</f>
        <v>2.0270270270270272</v>
      </c>
      <c r="AN751" s="14"/>
      <c r="AO751" s="14"/>
      <c r="AP751" s="21"/>
      <c r="AQ751" s="21"/>
      <c r="AR751" s="22"/>
      <c r="AS751" s="19" t="s">
        <v>21</v>
      </c>
      <c r="AT751" s="14"/>
      <c r="AU751" s="14"/>
      <c r="AV751" s="13"/>
    </row>
    <row r="752" spans="1:48" x14ac:dyDescent="0.4">
      <c r="A752" s="18" t="s">
        <v>2</v>
      </c>
      <c r="B752" s="22"/>
      <c r="C752" s="15">
        <f>100*C748/C$745</f>
        <v>11.666666666666666</v>
      </c>
      <c r="D752" s="22"/>
      <c r="E752" s="15">
        <f>100*E748/E$745</f>
        <v>4.333333333333333</v>
      </c>
      <c r="F752" s="22"/>
      <c r="G752" s="15">
        <f>100*G748/G$745</f>
        <v>2.3333333333333335</v>
      </c>
      <c r="H752" s="22"/>
      <c r="I752" s="15">
        <f>100*I748/I$745</f>
        <v>14.827586206896552</v>
      </c>
      <c r="J752" s="14"/>
      <c r="K752" s="14"/>
      <c r="L752" s="14"/>
      <c r="M752" s="15">
        <f>100*M748/M$745</f>
        <v>3.6666666666666665</v>
      </c>
      <c r="N752" s="14"/>
      <c r="O752" s="15">
        <f>100*O748/O$745</f>
        <v>2.0066889632107023</v>
      </c>
      <c r="P752" s="22"/>
      <c r="Q752" s="15">
        <f>100*Q748/Q$745</f>
        <v>29.333333333333332</v>
      </c>
      <c r="R752" s="22"/>
      <c r="S752" s="15">
        <f>100*S748/S$745</f>
        <v>2.6666666666666665</v>
      </c>
      <c r="T752" s="14"/>
      <c r="U752" s="15">
        <f>100*U748/U$745</f>
        <v>5.2631578947368425</v>
      </c>
      <c r="V752" s="14"/>
      <c r="W752" s="15">
        <f>100*W748/W$745</f>
        <v>4</v>
      </c>
      <c r="X752" s="22"/>
      <c r="Y752" s="15">
        <f>100*Y748/Y$745</f>
        <v>5.333333333333333</v>
      </c>
      <c r="Z752" s="22"/>
      <c r="AA752" s="15">
        <f>100*AA748/AA$745</f>
        <v>34.693877551020407</v>
      </c>
      <c r="AB752" s="22"/>
      <c r="AC752" s="15">
        <f>100*AC748/AC$745</f>
        <v>44.736842105263158</v>
      </c>
      <c r="AD752" s="22"/>
      <c r="AE752" s="15">
        <f>100*AE748/AE$745</f>
        <v>42.10526315789474</v>
      </c>
      <c r="AF752" s="14"/>
      <c r="AG752" s="14"/>
      <c r="AH752" s="14"/>
      <c r="AI752" s="14"/>
      <c r="AJ752" s="22"/>
      <c r="AK752" s="15">
        <f>100*AK748/AK$745</f>
        <v>19.798657718120804</v>
      </c>
      <c r="AL752" s="22"/>
      <c r="AM752" s="15">
        <f>100*AM748/AM$745</f>
        <v>13.245033112582782</v>
      </c>
      <c r="AN752" s="14"/>
      <c r="AO752" s="14"/>
      <c r="AP752" s="21"/>
      <c r="AQ752" s="15">
        <f>100*AQ748/AQ$745</f>
        <v>20</v>
      </c>
      <c r="AR752" s="22"/>
      <c r="AS752" s="15">
        <f>100*AS748/AS$745</f>
        <v>10.546875</v>
      </c>
      <c r="AT752" s="14"/>
      <c r="AU752" s="14"/>
      <c r="AV752" s="13"/>
    </row>
    <row r="753" spans="1:48" x14ac:dyDescent="0.4">
      <c r="A753" s="98" t="s">
        <v>26</v>
      </c>
      <c r="B753" s="99"/>
      <c r="C753" s="22"/>
      <c r="D753" s="14"/>
      <c r="E753" s="14"/>
      <c r="F753" s="14"/>
      <c r="G753" s="14"/>
      <c r="H753" s="21"/>
      <c r="I753" s="21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21"/>
      <c r="Y753" s="21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21"/>
      <c r="AM753" s="21"/>
      <c r="AN753" s="14"/>
      <c r="AO753" s="14"/>
      <c r="AP753" s="21"/>
      <c r="AQ753" s="19" t="s">
        <v>21</v>
      </c>
      <c r="AR753" s="14"/>
      <c r="AS753" s="14"/>
      <c r="AT753" s="14"/>
      <c r="AU753" s="14"/>
      <c r="AV753" s="13"/>
    </row>
    <row r="754" spans="1:48" x14ac:dyDescent="0.4">
      <c r="A754" s="98" t="s">
        <v>27</v>
      </c>
      <c r="B754" s="99"/>
      <c r="C754" s="22"/>
      <c r="D754" s="14"/>
      <c r="E754" s="14"/>
      <c r="F754" s="14"/>
      <c r="G754" s="14"/>
      <c r="H754" s="21"/>
      <c r="I754" s="21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21"/>
      <c r="Y754" s="21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21"/>
      <c r="AM754" s="21"/>
      <c r="AN754" s="14"/>
      <c r="AO754" s="14"/>
      <c r="AP754" s="21"/>
      <c r="AQ754" s="14"/>
      <c r="AR754" s="14"/>
      <c r="AS754" s="14"/>
      <c r="AT754" s="14"/>
      <c r="AU754" s="14"/>
      <c r="AV754" s="13"/>
    </row>
    <row r="755" spans="1:48" x14ac:dyDescent="0.4">
      <c r="A755" s="18" t="s">
        <v>22</v>
      </c>
      <c r="B755" s="23"/>
      <c r="C755" s="14">
        <f t="array" ref="C755">SUM(IF(C$124:C$251&lt;-5,1,0))</f>
        <v>5</v>
      </c>
      <c r="D755" s="14"/>
      <c r="E755" s="14">
        <f t="array" ref="E755">SUM(IF(E$124:E$251&lt;-5,1,0))</f>
        <v>10</v>
      </c>
      <c r="F755" s="14"/>
      <c r="G755" s="14">
        <f t="array" ref="G755">SUM(IF(G$124:G$251&lt;-5,1,0))</f>
        <v>2</v>
      </c>
      <c r="H755" s="21"/>
      <c r="I755" s="14">
        <f t="array" ref="I755">SUM(IF(I$124:I$251&lt;-5,1,0))</f>
        <v>7</v>
      </c>
      <c r="J755" s="14"/>
      <c r="K755" s="14"/>
      <c r="L755" s="14"/>
      <c r="M755" s="14">
        <f t="array" ref="M755">SUM(IF(M$124:M$251&lt;-5,1,0))</f>
        <v>3</v>
      </c>
      <c r="N755" s="14"/>
      <c r="O755" s="14">
        <f t="array" ref="O755">SUM(IF(O$124:O$251&lt;-5,1,0))</f>
        <v>1</v>
      </c>
      <c r="P755" s="14"/>
      <c r="Q755" s="14">
        <f t="array" ref="Q755">SUM(IF(Q$124:Q$251&lt;-5,1,0))</f>
        <v>3</v>
      </c>
      <c r="R755" s="14"/>
      <c r="S755" s="14">
        <f t="array" ref="S755">SUM(IF(S$124:S$251&lt;-5,1,0))</f>
        <v>6</v>
      </c>
      <c r="T755" s="14"/>
      <c r="U755" s="14">
        <f t="array" ref="U755">SUM(IF(U$124:U$251&lt;-5,1,0))</f>
        <v>14</v>
      </c>
      <c r="V755" s="14"/>
      <c r="W755" s="14">
        <f t="array" ref="W755">SUM(IF(W$124:W$251&lt;-5,1,0))</f>
        <v>6</v>
      </c>
      <c r="X755" s="21"/>
      <c r="Y755" s="14">
        <f t="array" ref="Y755">SUM(IF(Y$124:Y$251&lt;-5,1,0))</f>
        <v>12</v>
      </c>
      <c r="Z755" s="14"/>
      <c r="AA755" s="19" t="s">
        <v>21</v>
      </c>
      <c r="AB755" s="14"/>
      <c r="AC755" s="19" t="s">
        <v>21</v>
      </c>
      <c r="AD755" s="14"/>
      <c r="AE755" s="19" t="s">
        <v>21</v>
      </c>
      <c r="AF755" s="14"/>
      <c r="AG755" s="14"/>
      <c r="AH755" s="14"/>
      <c r="AI755" s="14"/>
      <c r="AJ755" s="14"/>
      <c r="AK755" s="19" t="s">
        <v>21</v>
      </c>
      <c r="AL755" s="21"/>
      <c r="AM755" s="14">
        <f t="array" ref="AM755">SUM(IF(AM$124:AM$251&lt;-5,1,0))</f>
        <v>0</v>
      </c>
      <c r="AN755" s="14"/>
      <c r="AO755" s="14"/>
      <c r="AP755" s="21"/>
      <c r="AQ755" s="22"/>
      <c r="AR755" s="14"/>
      <c r="AS755" s="19" t="s">
        <v>21</v>
      </c>
      <c r="AT755" s="14"/>
      <c r="AU755" s="14"/>
      <c r="AV755" s="13"/>
    </row>
    <row r="756" spans="1:48" x14ac:dyDescent="0.4">
      <c r="A756" s="18" t="s">
        <v>2</v>
      </c>
      <c r="B756" s="23"/>
      <c r="C756" s="14">
        <f t="array" ref="C756">SUM(IF(C$252:C$551&lt;-5,1,0))</f>
        <v>3</v>
      </c>
      <c r="D756" s="14"/>
      <c r="E756" s="14">
        <f t="array" ref="E756">SUM(IF(E$252:E$551&lt;-5,1,0))</f>
        <v>7</v>
      </c>
      <c r="F756" s="14"/>
      <c r="G756" s="14">
        <f t="array" ref="G756">SUM(IF(G$252:G$551&lt;-5,1,0))</f>
        <v>5</v>
      </c>
      <c r="H756" s="21"/>
      <c r="I756" s="14">
        <f t="array" ref="I756">SUM(IF(I$252:I$551&lt;-5,1,0))</f>
        <v>18</v>
      </c>
      <c r="J756" s="14"/>
      <c r="K756" s="14"/>
      <c r="L756" s="14"/>
      <c r="M756" s="14">
        <f t="array" ref="M756">SUM(IF(M$252:M$551&lt;-5,1,0))</f>
        <v>11</v>
      </c>
      <c r="N756" s="14"/>
      <c r="O756" s="14">
        <f t="array" ref="O756">SUM(IF(O$252:O$551&lt;-5,1,0))</f>
        <v>2</v>
      </c>
      <c r="P756" s="14"/>
      <c r="Q756" s="14">
        <f t="array" ref="Q756">SUM(IF(Q$252:Q$551&lt;-5,1,0))</f>
        <v>4</v>
      </c>
      <c r="R756" s="14"/>
      <c r="S756" s="14">
        <f t="array" ref="S756">SUM(IF(S$252:S$551&lt;-5,1,0))</f>
        <v>4</v>
      </c>
      <c r="T756" s="14"/>
      <c r="U756" s="14">
        <f t="array" ref="U756">SUM(IF(U$252:U$551&lt;-5,1,0))</f>
        <v>1</v>
      </c>
      <c r="V756" s="14"/>
      <c r="W756" s="14">
        <f t="array" ref="W756">SUM(IF(W$252:W$551&lt;-5,1,0))</f>
        <v>5</v>
      </c>
      <c r="X756" s="21"/>
      <c r="Y756" s="14">
        <f t="array" ref="Y756">SUM(IF(Y$252:Y$551&lt;-5,1,0))</f>
        <v>5</v>
      </c>
      <c r="Z756" s="14"/>
      <c r="AA756" s="14">
        <f t="array" ref="AA756">SUM(IF(AA$252:AA$551&lt;-5,1,0))</f>
        <v>0</v>
      </c>
      <c r="AB756" s="14"/>
      <c r="AC756" s="14">
        <f t="array" ref="AC756">SUM(IF(AC$252:AC$551&lt;-5,1,0))</f>
        <v>6</v>
      </c>
      <c r="AD756" s="14"/>
      <c r="AE756" s="14">
        <f t="array" ref="AE756">SUM(IF(AE$252:AE$551&lt;-5,1,0))</f>
        <v>5</v>
      </c>
      <c r="AF756" s="14"/>
      <c r="AG756" s="14"/>
      <c r="AH756" s="14"/>
      <c r="AI756" s="14"/>
      <c r="AJ756" s="14"/>
      <c r="AK756" s="14">
        <f t="array" ref="AK756">SUM(IF(AK$252:AK$551&lt;-5,1,0))</f>
        <v>16</v>
      </c>
      <c r="AL756" s="21"/>
      <c r="AM756" s="14">
        <f t="array" ref="AM756">SUM(IF(AM$252:AM$551&lt;-5,1,0))</f>
        <v>2</v>
      </c>
      <c r="AN756" s="14"/>
      <c r="AO756" s="14"/>
      <c r="AP756" s="21"/>
      <c r="AQ756" s="19" t="s">
        <v>21</v>
      </c>
      <c r="AR756" s="14"/>
      <c r="AS756" s="14">
        <f t="array" ref="AS756">SUM(IF(AS$252:AS$551&lt;-5,1,0))</f>
        <v>17</v>
      </c>
      <c r="AT756" s="14"/>
      <c r="AU756" s="14"/>
      <c r="AV756" s="13"/>
    </row>
    <row r="757" spans="1:48" x14ac:dyDescent="0.4">
      <c r="A757" s="98" t="s">
        <v>25</v>
      </c>
      <c r="B757" s="99"/>
      <c r="C757" s="14"/>
      <c r="D757" s="14"/>
      <c r="E757" s="14"/>
      <c r="F757" s="14"/>
      <c r="G757" s="14"/>
      <c r="H757" s="21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21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21"/>
      <c r="AM757" s="14"/>
      <c r="AN757" s="14"/>
      <c r="AO757" s="14"/>
      <c r="AP757" s="21"/>
      <c r="AQ757" s="19" t="s">
        <v>21</v>
      </c>
      <c r="AR757" s="14"/>
      <c r="AS757" s="14"/>
      <c r="AT757" s="14"/>
      <c r="AU757" s="14"/>
      <c r="AV757" s="13"/>
    </row>
    <row r="758" spans="1:48" x14ac:dyDescent="0.4">
      <c r="A758" s="98" t="s">
        <v>27</v>
      </c>
      <c r="B758" s="99"/>
      <c r="C758" s="22"/>
      <c r="D758" s="14"/>
      <c r="E758" s="22"/>
      <c r="F758" s="14"/>
      <c r="G758" s="22"/>
      <c r="H758" s="21"/>
      <c r="I758" s="22"/>
      <c r="J758" s="14"/>
      <c r="K758" s="14"/>
      <c r="L758" s="14"/>
      <c r="M758" s="14"/>
      <c r="N758" s="14"/>
      <c r="O758" s="14"/>
      <c r="P758" s="14"/>
      <c r="Q758" s="22"/>
      <c r="R758" s="14"/>
      <c r="S758" s="22"/>
      <c r="T758" s="14"/>
      <c r="U758" s="14"/>
      <c r="V758" s="14"/>
      <c r="W758" s="14"/>
      <c r="X758" s="21"/>
      <c r="Y758" s="22"/>
      <c r="Z758" s="14"/>
      <c r="AA758" s="22"/>
      <c r="AB758" s="14"/>
      <c r="AC758" s="22"/>
      <c r="AD758" s="14"/>
      <c r="AE758" s="22"/>
      <c r="AF758" s="14"/>
      <c r="AG758" s="14"/>
      <c r="AH758" s="14"/>
      <c r="AI758" s="14"/>
      <c r="AJ758" s="14"/>
      <c r="AK758" s="22"/>
      <c r="AL758" s="21"/>
      <c r="AM758" s="22"/>
      <c r="AN758" s="14"/>
      <c r="AO758" s="14"/>
      <c r="AP758" s="21"/>
      <c r="AQ758" s="22"/>
      <c r="AR758" s="14"/>
      <c r="AS758" s="22"/>
      <c r="AT758" s="14"/>
      <c r="AU758" s="14"/>
      <c r="AV758" s="13"/>
    </row>
    <row r="759" spans="1:48" x14ac:dyDescent="0.4">
      <c r="A759" s="18" t="s">
        <v>22</v>
      </c>
      <c r="B759" s="23"/>
      <c r="C759" s="15">
        <f>100*C755/C$744</f>
        <v>3.90625</v>
      </c>
      <c r="D759" s="14"/>
      <c r="E759" s="15">
        <f>100*E755/E$744</f>
        <v>6.666666666666667</v>
      </c>
      <c r="F759" s="14"/>
      <c r="G759" s="15">
        <f>100*G755/G$744</f>
        <v>0.83682008368200833</v>
      </c>
      <c r="H759" s="21"/>
      <c r="I759" s="15">
        <f>100*I755/I$744</f>
        <v>2.904564315352697</v>
      </c>
      <c r="J759" s="14"/>
      <c r="K759" s="14"/>
      <c r="L759" s="14"/>
      <c r="M759" s="15">
        <f>100*M755/M$744</f>
        <v>3.6585365853658538</v>
      </c>
      <c r="N759" s="14"/>
      <c r="O759" s="15">
        <f>100*O755/O$744</f>
        <v>0.67114093959731547</v>
      </c>
      <c r="P759" s="14"/>
      <c r="Q759" s="15">
        <f>100*Q755/Q$744</f>
        <v>2.0270270270270272</v>
      </c>
      <c r="R759" s="14"/>
      <c r="S759" s="15">
        <f>100*S755/S$744</f>
        <v>2.7397260273972601</v>
      </c>
      <c r="T759" s="14"/>
      <c r="U759" s="15">
        <f>100*U755/U$744</f>
        <v>10.447761194029852</v>
      </c>
      <c r="V759" s="14"/>
      <c r="W759" s="15">
        <f>100*W755/W$744</f>
        <v>12.244897959183673</v>
      </c>
      <c r="X759" s="21"/>
      <c r="Y759" s="15">
        <f>100*Y755/Y$744</f>
        <v>8.9552238805970141</v>
      </c>
      <c r="Z759" s="14"/>
      <c r="AA759" s="19" t="s">
        <v>21</v>
      </c>
      <c r="AB759" s="14"/>
      <c r="AC759" s="19" t="s">
        <v>21</v>
      </c>
      <c r="AD759" s="14"/>
      <c r="AE759" s="19" t="s">
        <v>21</v>
      </c>
      <c r="AF759" s="14"/>
      <c r="AG759" s="14"/>
      <c r="AH759" s="14"/>
      <c r="AI759" s="14"/>
      <c r="AJ759" s="14"/>
      <c r="AK759" s="19" t="s">
        <v>21</v>
      </c>
      <c r="AL759" s="21"/>
      <c r="AM759" s="15">
        <f>100*AM755/AM$744</f>
        <v>0</v>
      </c>
      <c r="AN759" s="14"/>
      <c r="AO759" s="14"/>
      <c r="AP759" s="21"/>
      <c r="AQ759" s="22"/>
      <c r="AR759" s="14"/>
      <c r="AS759" s="19" t="s">
        <v>21</v>
      </c>
      <c r="AT759" s="14"/>
      <c r="AU759" s="14"/>
      <c r="AV759" s="13"/>
    </row>
    <row r="760" spans="1:48" x14ac:dyDescent="0.4">
      <c r="A760" s="18" t="s">
        <v>2</v>
      </c>
      <c r="B760" s="23"/>
      <c r="C760" s="15">
        <f>100*C756/C$745</f>
        <v>1</v>
      </c>
      <c r="D760" s="14"/>
      <c r="E760" s="15">
        <f>100*E756/E$745</f>
        <v>2.3333333333333335</v>
      </c>
      <c r="F760" s="14"/>
      <c r="G760" s="15">
        <f>100*G756/G$745</f>
        <v>1.6666666666666667</v>
      </c>
      <c r="H760" s="21"/>
      <c r="I760" s="15">
        <f>100*I756/I$745</f>
        <v>6.2068965517241379</v>
      </c>
      <c r="J760" s="14"/>
      <c r="K760" s="14"/>
      <c r="L760" s="14"/>
      <c r="M760" s="15">
        <f>100*M756/M$745</f>
        <v>3.6666666666666665</v>
      </c>
      <c r="N760" s="14"/>
      <c r="O760" s="15">
        <f>100*O756/O$745</f>
        <v>0.66889632107023411</v>
      </c>
      <c r="P760" s="14"/>
      <c r="Q760" s="15">
        <f>100*Q756/Q$745</f>
        <v>1.3333333333333333</v>
      </c>
      <c r="R760" s="14"/>
      <c r="S760" s="15">
        <f>100*S756/S$745</f>
        <v>1.3333333333333333</v>
      </c>
      <c r="T760" s="14"/>
      <c r="U760" s="15">
        <f>100*U756/U$745</f>
        <v>1.3157894736842106</v>
      </c>
      <c r="V760" s="14"/>
      <c r="W760" s="15">
        <f>100*W756/W$745</f>
        <v>1.6666666666666667</v>
      </c>
      <c r="X760" s="21"/>
      <c r="Y760" s="15">
        <f>100*Y756/Y$745</f>
        <v>1.6666666666666667</v>
      </c>
      <c r="Z760" s="14"/>
      <c r="AA760" s="15">
        <f>100*AA756/AA$745</f>
        <v>0</v>
      </c>
      <c r="AB760" s="14"/>
      <c r="AC760" s="15">
        <f>100*AC756/AC$745</f>
        <v>15.789473684210526</v>
      </c>
      <c r="AD760" s="14"/>
      <c r="AE760" s="15">
        <f>100*AE756/AE$745</f>
        <v>13.157894736842104</v>
      </c>
      <c r="AF760" s="14"/>
      <c r="AG760" s="14"/>
      <c r="AH760" s="14"/>
      <c r="AI760" s="14"/>
      <c r="AJ760" s="14"/>
      <c r="AK760" s="15">
        <f>100*AK756/AK$745</f>
        <v>5.3691275167785237</v>
      </c>
      <c r="AL760" s="21"/>
      <c r="AM760" s="15">
        <f>100*AM756/AM$745</f>
        <v>1.3245033112582782</v>
      </c>
      <c r="AN760" s="14"/>
      <c r="AO760" s="14"/>
      <c r="AP760" s="21"/>
      <c r="AQ760" s="14">
        <f t="array" ref="AQ760">SUM(IF(AQ$124:AQ$251&lt;-15,1,0))</f>
        <v>0</v>
      </c>
      <c r="AR760" s="14"/>
      <c r="AS760" s="15">
        <f>100*AS756/AS$745</f>
        <v>6.640625</v>
      </c>
      <c r="AT760" s="14"/>
      <c r="AU760" s="14"/>
      <c r="AV760" s="13"/>
    </row>
    <row r="761" spans="1:48" x14ac:dyDescent="0.4">
      <c r="A761" s="98" t="s">
        <v>26</v>
      </c>
      <c r="B761" s="99"/>
      <c r="C761" s="22"/>
      <c r="D761" s="14"/>
      <c r="E761" s="22"/>
      <c r="F761" s="14"/>
      <c r="G761" s="22"/>
      <c r="H761" s="21"/>
      <c r="I761" s="22"/>
      <c r="J761" s="14"/>
      <c r="K761" s="14"/>
      <c r="L761" s="14"/>
      <c r="M761" s="14"/>
      <c r="N761" s="14"/>
      <c r="O761" s="14"/>
      <c r="P761" s="14"/>
      <c r="Q761" s="22"/>
      <c r="R761" s="14"/>
      <c r="S761" s="22"/>
      <c r="T761" s="14"/>
      <c r="U761" s="22"/>
      <c r="V761" s="14"/>
      <c r="W761" s="22"/>
      <c r="X761" s="21"/>
      <c r="Y761" s="22"/>
      <c r="Z761" s="14"/>
      <c r="AA761" s="22"/>
      <c r="AB761" s="14"/>
      <c r="AC761" s="22"/>
      <c r="AD761" s="14"/>
      <c r="AE761" s="22"/>
      <c r="AF761" s="14"/>
      <c r="AG761" s="14"/>
      <c r="AH761" s="14"/>
      <c r="AI761" s="14"/>
      <c r="AJ761" s="14"/>
      <c r="AK761" s="22"/>
      <c r="AL761" s="21"/>
      <c r="AM761" s="22"/>
      <c r="AN761" s="14"/>
      <c r="AO761" s="14"/>
      <c r="AP761" s="21"/>
      <c r="AQ761" s="14">
        <f t="array" ref="AQ761">SUM(IF(AQ$552:AQ$651&lt;-15,1,0))</f>
        <v>0</v>
      </c>
      <c r="AR761" s="14"/>
      <c r="AS761" s="22"/>
      <c r="AT761" s="14"/>
      <c r="AU761" s="14"/>
      <c r="AV761" s="13"/>
    </row>
    <row r="762" spans="1:48" x14ac:dyDescent="0.4">
      <c r="A762" s="98" t="s">
        <v>23</v>
      </c>
      <c r="B762" s="99"/>
      <c r="C762" s="22"/>
      <c r="D762" s="14"/>
      <c r="E762" s="22"/>
      <c r="F762" s="14"/>
      <c r="G762" s="22"/>
      <c r="H762" s="21"/>
      <c r="I762" s="22"/>
      <c r="J762" s="14"/>
      <c r="K762" s="14"/>
      <c r="L762" s="14"/>
      <c r="M762" s="14"/>
      <c r="N762" s="14"/>
      <c r="O762" s="14"/>
      <c r="P762" s="14"/>
      <c r="Q762" s="22"/>
      <c r="R762" s="14"/>
      <c r="S762" s="22"/>
      <c r="T762" s="14"/>
      <c r="U762" s="14"/>
      <c r="V762" s="14"/>
      <c r="W762" s="14"/>
      <c r="X762" s="21"/>
      <c r="Y762" s="22"/>
      <c r="Z762" s="14"/>
      <c r="AA762" s="22"/>
      <c r="AB762" s="14"/>
      <c r="AC762" s="22"/>
      <c r="AD762" s="14"/>
      <c r="AE762" s="22"/>
      <c r="AF762" s="14"/>
      <c r="AG762" s="14"/>
      <c r="AH762" s="14"/>
      <c r="AI762" s="14"/>
      <c r="AJ762" s="14"/>
      <c r="AK762" s="22"/>
      <c r="AL762" s="21"/>
      <c r="AM762" s="22"/>
      <c r="AN762" s="14"/>
      <c r="AO762" s="14"/>
      <c r="AP762" s="16"/>
      <c r="AQ762" s="20" t="s">
        <v>24</v>
      </c>
      <c r="AR762" s="14"/>
      <c r="AS762" s="22"/>
      <c r="AT762" s="14"/>
      <c r="AU762" s="14"/>
      <c r="AV762" s="13"/>
    </row>
    <row r="763" spans="1:48" x14ac:dyDescent="0.4">
      <c r="A763" s="18" t="s">
        <v>22</v>
      </c>
      <c r="B763" s="17"/>
      <c r="C763" s="14">
        <f t="array" ref="C763">SUM(IF(C$124:C$251&lt;-15,1,0))</f>
        <v>0</v>
      </c>
      <c r="D763" s="14"/>
      <c r="E763" s="14">
        <f t="array" ref="E763">SUM(IF(E$124:E$251&lt;-15,1,0))</f>
        <v>5</v>
      </c>
      <c r="F763" s="14"/>
      <c r="G763" s="14">
        <f t="array" ref="G763">SUM(IF(G$124:G$251&lt;-15,1,0))</f>
        <v>2</v>
      </c>
      <c r="H763" s="21"/>
      <c r="I763" s="14">
        <f t="array" ref="I763">SUM(IF(I$124:I$251&lt;-15,1,0))</f>
        <v>1</v>
      </c>
      <c r="J763" s="14"/>
      <c r="K763" s="14"/>
      <c r="L763" s="14"/>
      <c r="M763" s="14">
        <f t="array" ref="M763">SUM(IF(M$124:M$251&lt;-15,1,0))</f>
        <v>1</v>
      </c>
      <c r="N763" s="14"/>
      <c r="O763" s="14">
        <f t="array" ref="O763">SUM(IF(O$124:O$251&lt;-15,1,0))</f>
        <v>0</v>
      </c>
      <c r="P763" s="14"/>
      <c r="Q763" s="14">
        <f t="array" ref="Q763">SUM(IF(Q$124:Q$251&lt;-15,1,0))</f>
        <v>0</v>
      </c>
      <c r="R763" s="14"/>
      <c r="S763" s="14">
        <f t="array" ref="S763">SUM(IF(S$124:S$251&lt;-15,1,0))</f>
        <v>0</v>
      </c>
      <c r="T763" s="14"/>
      <c r="U763" s="14">
        <f t="array" ref="U763">SUM(IF(U$124:U$251&lt;-15,1,0))</f>
        <v>7</v>
      </c>
      <c r="V763" s="14"/>
      <c r="W763" s="14">
        <f t="array" ref="W763">SUM(IF(W$124:W$251&lt;-15,1,0))</f>
        <v>3</v>
      </c>
      <c r="X763" s="21"/>
      <c r="Y763" s="14">
        <f t="array" ref="Y763">SUM(IF(Y$124:Y$251&lt;-15,1,0))</f>
        <v>4</v>
      </c>
      <c r="Z763" s="14"/>
      <c r="AA763" s="19" t="s">
        <v>21</v>
      </c>
      <c r="AB763" s="14"/>
      <c r="AC763" s="19" t="s">
        <v>21</v>
      </c>
      <c r="AD763" s="14"/>
      <c r="AE763" s="19" t="s">
        <v>21</v>
      </c>
      <c r="AF763" s="14"/>
      <c r="AG763" s="14"/>
      <c r="AH763" s="14"/>
      <c r="AI763" s="14"/>
      <c r="AJ763" s="14"/>
      <c r="AK763" s="19" t="s">
        <v>21</v>
      </c>
      <c r="AL763" s="21"/>
      <c r="AM763" s="14">
        <f t="array" ref="AM763">SUM(IF(AM$124:AM$251&lt;-15,1,0))</f>
        <v>0</v>
      </c>
      <c r="AN763" s="14"/>
      <c r="AO763" s="14"/>
      <c r="AP763" s="16"/>
      <c r="AQ763" s="20"/>
      <c r="AR763" s="14"/>
      <c r="AS763" s="19" t="s">
        <v>21</v>
      </c>
      <c r="AT763" s="14"/>
      <c r="AU763" s="14"/>
      <c r="AV763" s="13"/>
    </row>
    <row r="764" spans="1:48" x14ac:dyDescent="0.4">
      <c r="A764" s="18" t="s">
        <v>2</v>
      </c>
      <c r="B764" s="17"/>
      <c r="C764" s="14">
        <f t="array" ref="C764">SUM(IF(C$252:C$551&lt;-15,1,0))</f>
        <v>0</v>
      </c>
      <c r="D764" s="14"/>
      <c r="E764" s="14">
        <f t="array" ref="E764">SUM(IF(E$252:E$551&lt;-15,1,0))</f>
        <v>0</v>
      </c>
      <c r="F764" s="14"/>
      <c r="G764" s="14">
        <f t="array" ref="G764">SUM(IF(G$252:G$551&lt;-15,1,0))</f>
        <v>4</v>
      </c>
      <c r="H764" s="21"/>
      <c r="I764" s="14">
        <f t="array" ref="I764">SUM(IF(I$252:I$551&lt;-15,1,0))</f>
        <v>4</v>
      </c>
      <c r="J764" s="14"/>
      <c r="K764" s="14"/>
      <c r="L764" s="14"/>
      <c r="M764" s="14">
        <f t="array" ref="M764">SUM(IF(M$252:M$551&lt;-15,1,0))</f>
        <v>3</v>
      </c>
      <c r="N764" s="14"/>
      <c r="O764" s="14">
        <f t="array" ref="O764">SUM(IF(O$252:O$551&lt;-15,1,0))</f>
        <v>1</v>
      </c>
      <c r="P764" s="14"/>
      <c r="Q764" s="14">
        <f t="array" ref="Q764">SUM(IF(Q$252:Q$551&lt;-15,1,0))</f>
        <v>0</v>
      </c>
      <c r="R764" s="14"/>
      <c r="S764" s="14">
        <f t="array" ref="S764">SUM(IF(S$252:S$551&lt;-15,1,0))</f>
        <v>0</v>
      </c>
      <c r="T764" s="14"/>
      <c r="U764" s="14">
        <f t="array" ref="U764">SUM(IF(U$252:U$551&lt;-15,1,0))</f>
        <v>0</v>
      </c>
      <c r="V764" s="14"/>
      <c r="W764" s="14">
        <f t="array" ref="W764">SUM(IF(W$252:W$551&lt;-15,1,0))</f>
        <v>0</v>
      </c>
      <c r="X764" s="21"/>
      <c r="Y764" s="14">
        <f t="array" ref="Y764">SUM(IF(Y$252:Y$551&lt;-15,1,0))</f>
        <v>0</v>
      </c>
      <c r="Z764" s="14"/>
      <c r="AA764" s="14">
        <f t="array" ref="AA764">SUM(IF(AA$252:AA$551&lt;-15,1,0))</f>
        <v>0</v>
      </c>
      <c r="AB764" s="14"/>
      <c r="AC764" s="14">
        <f t="array" ref="AC764">SUM(IF(AC$252:AC$551&lt;-15,1,0))</f>
        <v>0</v>
      </c>
      <c r="AD764" s="14"/>
      <c r="AE764" s="14">
        <f t="array" ref="AE764">SUM(IF(AE$252:AE$551&lt;-15,1,0))</f>
        <v>0</v>
      </c>
      <c r="AF764" s="14"/>
      <c r="AG764" s="14"/>
      <c r="AH764" s="14"/>
      <c r="AI764" s="14"/>
      <c r="AJ764" s="14"/>
      <c r="AK764" s="14">
        <f t="array" ref="AK764">SUM(IF(AK$252:AK$551&lt;-15,1,0))</f>
        <v>4</v>
      </c>
      <c r="AL764" s="21"/>
      <c r="AM764" s="14">
        <f t="array" ref="AM764">SUM(IF(AM$252:AM$551&lt;-15,1,0))</f>
        <v>1</v>
      </c>
      <c r="AN764" s="14"/>
      <c r="AO764" s="14"/>
      <c r="AP764" s="16"/>
      <c r="AQ764" s="19" t="s">
        <v>21</v>
      </c>
      <c r="AR764" s="14"/>
      <c r="AS764" s="14">
        <f t="array" ref="AS764">SUM(IF(AS$252:AS$551&lt;-15,1,0))</f>
        <v>8</v>
      </c>
      <c r="AT764" s="14"/>
      <c r="AU764" s="14"/>
      <c r="AV764" s="13"/>
    </row>
    <row r="765" spans="1:48" x14ac:dyDescent="0.4">
      <c r="A765" s="98" t="s">
        <v>25</v>
      </c>
      <c r="B765" s="99"/>
      <c r="C765" s="20" t="s">
        <v>24</v>
      </c>
      <c r="D765" s="14"/>
      <c r="E765" s="20" t="s">
        <v>24</v>
      </c>
      <c r="F765" s="14"/>
      <c r="G765" s="20" t="s">
        <v>24</v>
      </c>
      <c r="H765" s="16"/>
      <c r="I765" s="20" t="s">
        <v>24</v>
      </c>
      <c r="J765" s="14"/>
      <c r="K765" s="14"/>
      <c r="L765" s="14"/>
      <c r="M765" s="14"/>
      <c r="N765" s="14"/>
      <c r="O765" s="14"/>
      <c r="P765" s="14"/>
      <c r="Q765" s="20" t="s">
        <v>24</v>
      </c>
      <c r="R765" s="14"/>
      <c r="S765" s="20" t="s">
        <v>24</v>
      </c>
      <c r="T765" s="14"/>
      <c r="U765" s="14"/>
      <c r="V765" s="14"/>
      <c r="W765" s="14"/>
      <c r="X765" s="16"/>
      <c r="Y765" s="20" t="s">
        <v>24</v>
      </c>
      <c r="Z765" s="14"/>
      <c r="AA765" s="20" t="s">
        <v>24</v>
      </c>
      <c r="AB765" s="14"/>
      <c r="AC765" s="20" t="s">
        <v>24</v>
      </c>
      <c r="AD765" s="14"/>
      <c r="AE765" s="20" t="s">
        <v>24</v>
      </c>
      <c r="AF765" s="14"/>
      <c r="AG765" s="14"/>
      <c r="AH765" s="14"/>
      <c r="AI765" s="14"/>
      <c r="AJ765" s="14"/>
      <c r="AK765" s="20" t="s">
        <v>24</v>
      </c>
      <c r="AL765" s="16"/>
      <c r="AM765" s="20" t="s">
        <v>24</v>
      </c>
      <c r="AN765" s="14"/>
      <c r="AO765" s="14"/>
      <c r="AP765" s="16"/>
      <c r="AQ765" s="19" t="s">
        <v>21</v>
      </c>
      <c r="AR765" s="14"/>
      <c r="AS765" s="20" t="s">
        <v>24</v>
      </c>
      <c r="AT765" s="14"/>
      <c r="AU765" s="14"/>
      <c r="AV765" s="13"/>
    </row>
    <row r="766" spans="1:48" x14ac:dyDescent="0.4">
      <c r="A766" s="98" t="s">
        <v>23</v>
      </c>
      <c r="B766" s="99"/>
      <c r="C766" s="20"/>
      <c r="D766" s="14"/>
      <c r="E766" s="20"/>
      <c r="F766" s="14"/>
      <c r="G766" s="20"/>
      <c r="H766" s="16"/>
      <c r="I766" s="20"/>
      <c r="J766" s="14"/>
      <c r="K766" s="14"/>
      <c r="L766" s="14"/>
      <c r="M766" s="14"/>
      <c r="N766" s="14"/>
      <c r="O766" s="14"/>
      <c r="P766" s="14"/>
      <c r="Q766" s="20"/>
      <c r="R766" s="14"/>
      <c r="S766" s="20"/>
      <c r="T766" s="14"/>
      <c r="U766" s="14"/>
      <c r="V766" s="14"/>
      <c r="W766" s="14"/>
      <c r="X766" s="16"/>
      <c r="Y766" s="20"/>
      <c r="Z766" s="14"/>
      <c r="AA766" s="20"/>
      <c r="AB766" s="14"/>
      <c r="AC766" s="20"/>
      <c r="AD766" s="14"/>
      <c r="AE766" s="20"/>
      <c r="AF766" s="14"/>
      <c r="AG766" s="14"/>
      <c r="AH766" s="14"/>
      <c r="AI766" s="14"/>
      <c r="AJ766" s="14"/>
      <c r="AK766" s="20"/>
      <c r="AL766" s="16"/>
      <c r="AM766" s="20"/>
      <c r="AN766" s="14"/>
      <c r="AO766" s="14"/>
      <c r="AP766" s="16"/>
      <c r="AQ766" s="14"/>
      <c r="AR766" s="14"/>
      <c r="AS766" s="20"/>
      <c r="AT766" s="14"/>
      <c r="AU766" s="14"/>
      <c r="AV766" s="13"/>
    </row>
    <row r="767" spans="1:48" x14ac:dyDescent="0.4">
      <c r="A767" s="18" t="s">
        <v>22</v>
      </c>
      <c r="B767" s="17"/>
      <c r="C767" s="15">
        <f>100*C763/C$744</f>
        <v>0</v>
      </c>
      <c r="D767" s="14"/>
      <c r="E767" s="15">
        <f>100*E763/E$744</f>
        <v>3.3333333333333335</v>
      </c>
      <c r="F767" s="14"/>
      <c r="G767" s="15">
        <f>100*G763/G$744</f>
        <v>0.83682008368200833</v>
      </c>
      <c r="H767" s="16"/>
      <c r="I767" s="15">
        <f>100*I763/I$744</f>
        <v>0.41493775933609961</v>
      </c>
      <c r="J767" s="14"/>
      <c r="K767" s="14"/>
      <c r="L767" s="14"/>
      <c r="M767" s="15">
        <f>100*M763/M$744</f>
        <v>1.2195121951219512</v>
      </c>
      <c r="N767" s="14"/>
      <c r="O767" s="15">
        <f>100*O763/O$744</f>
        <v>0</v>
      </c>
      <c r="P767" s="14"/>
      <c r="Q767" s="15">
        <f>100*Q763/Q$744</f>
        <v>0</v>
      </c>
      <c r="R767" s="14"/>
      <c r="S767" s="15">
        <f>100*S763/S$744</f>
        <v>0</v>
      </c>
      <c r="T767" s="14"/>
      <c r="U767" s="15">
        <f>100*U763/U$744</f>
        <v>5.2238805970149258</v>
      </c>
      <c r="V767" s="14"/>
      <c r="W767" s="15">
        <f>100*W763/W$744</f>
        <v>6.1224489795918364</v>
      </c>
      <c r="X767" s="16"/>
      <c r="Y767" s="15">
        <f>100*Y763/Y$744</f>
        <v>2.9850746268656718</v>
      </c>
      <c r="Z767" s="14"/>
      <c r="AA767" s="19" t="s">
        <v>21</v>
      </c>
      <c r="AB767" s="14"/>
      <c r="AC767" s="19" t="s">
        <v>21</v>
      </c>
      <c r="AD767" s="14"/>
      <c r="AE767" s="19" t="s">
        <v>21</v>
      </c>
      <c r="AF767" s="14"/>
      <c r="AG767" s="14"/>
      <c r="AH767" s="14"/>
      <c r="AI767" s="14"/>
      <c r="AJ767" s="14"/>
      <c r="AK767" s="19" t="s">
        <v>21</v>
      </c>
      <c r="AL767" s="16"/>
      <c r="AM767" s="15">
        <f>100*AM763/AM$744</f>
        <v>0</v>
      </c>
      <c r="AN767" s="14"/>
      <c r="AO767" s="14"/>
      <c r="AP767" s="16"/>
      <c r="AQ767" s="14"/>
      <c r="AR767" s="14"/>
      <c r="AS767" s="19" t="s">
        <v>21</v>
      </c>
      <c r="AT767" s="14"/>
      <c r="AU767" s="14"/>
      <c r="AV767" s="13"/>
    </row>
    <row r="768" spans="1:48" x14ac:dyDescent="0.4">
      <c r="A768" s="18" t="s">
        <v>2</v>
      </c>
      <c r="B768" s="17"/>
      <c r="C768" s="15">
        <f>100*C764/C$745</f>
        <v>0</v>
      </c>
      <c r="D768" s="14"/>
      <c r="E768" s="15">
        <f>100*E764/E$745</f>
        <v>0</v>
      </c>
      <c r="F768" s="14"/>
      <c r="G768" s="15">
        <f>100*G764/G$745</f>
        <v>1.3333333333333333</v>
      </c>
      <c r="H768" s="16"/>
      <c r="I768" s="15">
        <f>100*I764/I$745</f>
        <v>1.3793103448275863</v>
      </c>
      <c r="J768" s="14"/>
      <c r="K768" s="14"/>
      <c r="L768" s="14"/>
      <c r="M768" s="15">
        <f>100*M764/M$745</f>
        <v>1</v>
      </c>
      <c r="N768" s="14"/>
      <c r="O768" s="15">
        <f>100*O764/O$745</f>
        <v>0.33444816053511706</v>
      </c>
      <c r="P768" s="14"/>
      <c r="Q768" s="15">
        <f>100*Q764/Q$745</f>
        <v>0</v>
      </c>
      <c r="R768" s="14"/>
      <c r="S768" s="15">
        <f>100*S764/S$745</f>
        <v>0</v>
      </c>
      <c r="T768" s="14"/>
      <c r="U768" s="15">
        <f>100*U764/U$745</f>
        <v>0</v>
      </c>
      <c r="V768" s="14"/>
      <c r="W768" s="15">
        <f>100*W764/W$745</f>
        <v>0</v>
      </c>
      <c r="X768" s="16"/>
      <c r="Y768" s="15">
        <f>100*Y764/Y$745</f>
        <v>0</v>
      </c>
      <c r="Z768" s="14"/>
      <c r="AA768" s="15">
        <f>100*AA764/AA$745</f>
        <v>0</v>
      </c>
      <c r="AB768" s="14"/>
      <c r="AC768" s="15">
        <f>100*AC764/AC$745</f>
        <v>0</v>
      </c>
      <c r="AD768" s="14"/>
      <c r="AE768" s="15">
        <f>100*AE764/AE$745</f>
        <v>0</v>
      </c>
      <c r="AF768" s="14"/>
      <c r="AG768" s="14"/>
      <c r="AH768" s="14"/>
      <c r="AI768" s="14"/>
      <c r="AJ768" s="14"/>
      <c r="AK768" s="15">
        <f>100*AK764/AK$745</f>
        <v>1.3422818791946309</v>
      </c>
      <c r="AL768" s="16"/>
      <c r="AM768" s="15">
        <f>100*AM764/AM$745</f>
        <v>0.66225165562913912</v>
      </c>
      <c r="AN768" s="14"/>
      <c r="AO768" s="14"/>
      <c r="AP768" s="16"/>
      <c r="AQ768" s="14"/>
      <c r="AR768" s="14"/>
      <c r="AS768" s="15">
        <f>100*AS764/AS$745</f>
        <v>3.125</v>
      </c>
      <c r="AT768" s="14"/>
      <c r="AU768" s="14"/>
      <c r="AV768" s="13"/>
    </row>
    <row r="769" spans="1:48" ht="13.5" thickBot="1" x14ac:dyDescent="0.45">
      <c r="A769" s="12"/>
      <c r="B769" s="11"/>
      <c r="C769" s="9"/>
      <c r="D769" s="9"/>
      <c r="E769" s="9"/>
      <c r="F769" s="9"/>
      <c r="G769" s="9"/>
      <c r="H769" s="10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10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10"/>
      <c r="AM769" s="9"/>
      <c r="AN769" s="9"/>
      <c r="AO769" s="9"/>
      <c r="AP769" s="10"/>
      <c r="AQ769" s="9"/>
      <c r="AR769" s="9"/>
      <c r="AS769" s="9"/>
      <c r="AT769" s="9"/>
      <c r="AU769" s="9"/>
      <c r="AV769" s="8"/>
    </row>
    <row r="770" spans="1:48" ht="13.5" thickTop="1" x14ac:dyDescent="0.4">
      <c r="A770" s="7"/>
      <c r="B770" s="7"/>
      <c r="C770" s="5"/>
      <c r="D770" s="5"/>
      <c r="E770" s="5"/>
      <c r="F770" s="5"/>
      <c r="G770" s="5"/>
      <c r="H770" s="6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6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6"/>
      <c r="AM770" s="5"/>
      <c r="AN770" s="5"/>
      <c r="AO770" s="5"/>
      <c r="AP770" s="6"/>
      <c r="AQ770" s="5"/>
      <c r="AR770" s="5"/>
      <c r="AS770" s="5"/>
      <c r="AT770" s="5"/>
      <c r="AU770" s="5"/>
      <c r="AV770" s="5"/>
    </row>
    <row r="771" spans="1:48" x14ac:dyDescent="0.4">
      <c r="A771" s="7"/>
      <c r="B771" s="7"/>
      <c r="C771" s="5"/>
      <c r="D771" s="5"/>
      <c r="E771" s="5"/>
      <c r="F771" s="5"/>
      <c r="G771" s="5"/>
      <c r="H771" s="6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6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6"/>
      <c r="AM771" s="5"/>
      <c r="AN771" s="5"/>
      <c r="AO771" s="5"/>
      <c r="AP771" s="6"/>
      <c r="AQ771" s="5"/>
      <c r="AR771" s="5"/>
      <c r="AS771" s="5"/>
      <c r="AT771" s="5"/>
      <c r="AU771" s="5"/>
      <c r="AV771" s="5"/>
    </row>
    <row r="772" spans="1:48" x14ac:dyDescent="0.4">
      <c r="A772" s="7"/>
      <c r="B772" s="7"/>
      <c r="C772" s="5"/>
      <c r="D772" s="5"/>
      <c r="E772" s="5"/>
      <c r="F772" s="5"/>
      <c r="G772" s="5"/>
      <c r="H772" s="6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6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6"/>
      <c r="AM772" s="5"/>
      <c r="AN772" s="5"/>
      <c r="AO772" s="5"/>
      <c r="AP772" s="6"/>
      <c r="AQ772" s="5"/>
      <c r="AR772" s="5"/>
      <c r="AS772" s="5"/>
      <c r="AT772" s="5"/>
      <c r="AU772" s="5"/>
      <c r="AV772" s="5"/>
    </row>
    <row r="773" spans="1:48" x14ac:dyDescent="0.4">
      <c r="A773" s="7"/>
      <c r="B773" s="7"/>
      <c r="C773" s="5"/>
      <c r="D773" s="5"/>
      <c r="E773" s="5"/>
      <c r="F773" s="5"/>
      <c r="G773" s="5"/>
      <c r="H773" s="6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6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6"/>
      <c r="AM773" s="5"/>
      <c r="AN773" s="5"/>
      <c r="AO773" s="5"/>
      <c r="AP773" s="6"/>
      <c r="AQ773" s="6"/>
      <c r="AR773" s="5"/>
      <c r="AS773" s="5"/>
      <c r="AT773" s="5"/>
      <c r="AU773" s="5"/>
      <c r="AV773" s="5"/>
    </row>
    <row r="774" spans="1:48" x14ac:dyDescent="0.4">
      <c r="A774" s="5"/>
      <c r="B774" s="5"/>
      <c r="C774" s="5"/>
      <c r="D774" s="5"/>
      <c r="E774" s="5"/>
      <c r="F774" s="5"/>
      <c r="G774" s="5"/>
      <c r="H774" s="6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6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6"/>
      <c r="AM774" s="5"/>
      <c r="AN774" s="5"/>
      <c r="AO774" s="5"/>
      <c r="AP774" s="6"/>
      <c r="AQ774" s="6"/>
      <c r="AR774" s="5"/>
      <c r="AS774" s="5"/>
      <c r="AT774" s="5"/>
      <c r="AU774" s="5"/>
      <c r="AV774" s="5"/>
    </row>
    <row r="775" spans="1:48" x14ac:dyDescent="0.4">
      <c r="A775" s="5"/>
      <c r="B775" s="5"/>
      <c r="C775" s="5"/>
      <c r="D775" s="5"/>
      <c r="E775" s="5"/>
      <c r="F775" s="5"/>
      <c r="G775" s="5"/>
      <c r="H775" s="6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6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6"/>
      <c r="AM775" s="5"/>
      <c r="AN775" s="5"/>
      <c r="AO775" s="5"/>
      <c r="AP775" s="6"/>
      <c r="AQ775" s="6"/>
      <c r="AR775" s="5"/>
      <c r="AS775" s="5"/>
      <c r="AT775" s="5"/>
      <c r="AU775" s="5"/>
      <c r="AV775" s="5"/>
    </row>
    <row r="776" spans="1:48" x14ac:dyDescent="0.4">
      <c r="A776" s="5"/>
      <c r="B776" s="5"/>
      <c r="C776" s="5"/>
      <c r="D776" s="5"/>
      <c r="E776" s="5"/>
      <c r="F776" s="5"/>
      <c r="G776" s="5"/>
      <c r="H776" s="6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6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6"/>
      <c r="AM776" s="5"/>
      <c r="AN776" s="5"/>
      <c r="AO776" s="5"/>
      <c r="AP776" s="6"/>
      <c r="AQ776" s="6"/>
      <c r="AR776" s="5"/>
      <c r="AS776" s="5"/>
      <c r="AT776" s="5"/>
      <c r="AU776" s="5"/>
      <c r="AV776" s="5"/>
    </row>
    <row r="777" spans="1:48" x14ac:dyDescent="0.4">
      <c r="A777" s="5"/>
      <c r="B777" s="5"/>
      <c r="C777" s="5"/>
      <c r="D777" s="5"/>
      <c r="E777" s="5"/>
      <c r="F777" s="5"/>
      <c r="G777" s="5"/>
      <c r="H777" s="6"/>
      <c r="I777" s="6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6"/>
      <c r="Y777" s="6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6"/>
      <c r="AM777" s="6"/>
      <c r="AN777" s="5"/>
      <c r="AO777" s="5"/>
      <c r="AP777" s="6"/>
      <c r="AQ777" s="6"/>
      <c r="AR777" s="5"/>
      <c r="AS777" s="5"/>
      <c r="AT777" s="5"/>
      <c r="AU777" s="5"/>
      <c r="AV777" s="5"/>
    </row>
    <row r="778" spans="1:48" x14ac:dyDescent="0.4">
      <c r="A778" s="5"/>
      <c r="B778" s="5"/>
      <c r="C778" s="5"/>
      <c r="D778" s="5"/>
      <c r="E778" s="5"/>
      <c r="F778" s="5"/>
      <c r="G778" s="5"/>
      <c r="H778" s="6"/>
      <c r="I778" s="6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6"/>
      <c r="Y778" s="6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6"/>
      <c r="AM778" s="6"/>
      <c r="AN778" s="5"/>
      <c r="AO778" s="5"/>
      <c r="AP778" s="6"/>
      <c r="AQ778" s="6"/>
      <c r="AR778" s="5"/>
      <c r="AS778" s="5"/>
      <c r="AT778" s="5"/>
      <c r="AU778" s="5"/>
      <c r="AV778" s="5"/>
    </row>
    <row r="779" spans="1:48" x14ac:dyDescent="0.4">
      <c r="A779" s="5"/>
      <c r="B779" s="5"/>
      <c r="C779" s="5"/>
      <c r="D779" s="5"/>
      <c r="E779" s="5"/>
      <c r="F779" s="5"/>
      <c r="G779" s="5"/>
      <c r="H779" s="6"/>
      <c r="I779" s="6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6"/>
      <c r="Y779" s="6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6"/>
      <c r="AM779" s="6"/>
      <c r="AN779" s="5"/>
      <c r="AO779" s="5"/>
      <c r="AP779" s="6"/>
      <c r="AQ779" s="6"/>
      <c r="AR779" s="5"/>
      <c r="AS779" s="5"/>
      <c r="AT779" s="5"/>
      <c r="AU779" s="5"/>
      <c r="AV779" s="5"/>
    </row>
    <row r="780" spans="1:48" x14ac:dyDescent="0.4">
      <c r="A780" s="5"/>
      <c r="B780" s="5"/>
      <c r="C780" s="5"/>
      <c r="D780" s="5"/>
      <c r="E780" s="5"/>
      <c r="F780" s="5"/>
      <c r="G780" s="5"/>
      <c r="H780" s="6"/>
      <c r="I780" s="6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6"/>
      <c r="Y780" s="6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6"/>
      <c r="AM780" s="6"/>
      <c r="AN780" s="5"/>
      <c r="AO780" s="5"/>
      <c r="AP780" s="6"/>
      <c r="AQ780" s="6"/>
      <c r="AR780" s="5"/>
      <c r="AS780" s="5"/>
      <c r="AT780" s="5"/>
      <c r="AU780" s="5"/>
      <c r="AV780" s="5"/>
    </row>
    <row r="781" spans="1:48" x14ac:dyDescent="0.4">
      <c r="A781" s="5"/>
      <c r="B781" s="5"/>
      <c r="C781" s="5"/>
      <c r="D781" s="5"/>
      <c r="E781" s="5"/>
      <c r="F781" s="5"/>
      <c r="G781" s="5"/>
      <c r="H781" s="6"/>
      <c r="I781" s="6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6"/>
      <c r="Y781" s="6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6"/>
      <c r="AM781" s="6"/>
      <c r="AN781" s="5"/>
      <c r="AO781" s="5"/>
      <c r="AP781" s="6"/>
      <c r="AQ781" s="6"/>
      <c r="AR781" s="5"/>
      <c r="AS781" s="5"/>
      <c r="AT781" s="5"/>
      <c r="AU781" s="5"/>
      <c r="AV781" s="5"/>
    </row>
    <row r="782" spans="1:48" x14ac:dyDescent="0.4">
      <c r="A782" s="5"/>
      <c r="B782" s="5"/>
      <c r="C782" s="5"/>
      <c r="D782" s="5"/>
      <c r="E782" s="5"/>
      <c r="F782" s="5"/>
      <c r="G782" s="5"/>
      <c r="H782" s="6"/>
      <c r="I782" s="6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6"/>
      <c r="Y782" s="6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6"/>
      <c r="AM782" s="6"/>
      <c r="AN782" s="5"/>
      <c r="AO782" s="5"/>
      <c r="AP782" s="6"/>
      <c r="AQ782" s="6"/>
      <c r="AR782" s="5"/>
      <c r="AS782" s="5"/>
      <c r="AT782" s="5"/>
      <c r="AU782" s="5"/>
      <c r="AV782" s="5"/>
    </row>
    <row r="783" spans="1:48" x14ac:dyDescent="0.4">
      <c r="A783" s="5"/>
      <c r="B783" s="5"/>
      <c r="C783" s="5"/>
      <c r="D783" s="5"/>
      <c r="E783" s="5"/>
      <c r="F783" s="5"/>
      <c r="G783" s="5"/>
      <c r="H783" s="6"/>
      <c r="I783" s="6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6"/>
      <c r="Y783" s="6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6"/>
      <c r="AM783" s="6"/>
      <c r="AN783" s="5"/>
      <c r="AO783" s="5"/>
      <c r="AP783" s="6"/>
      <c r="AQ783" s="6"/>
      <c r="AR783" s="5"/>
      <c r="AS783" s="5"/>
      <c r="AT783" s="5"/>
      <c r="AU783" s="5"/>
      <c r="AV783" s="5"/>
    </row>
    <row r="784" spans="1:48" x14ac:dyDescent="0.4">
      <c r="A784" s="5"/>
      <c r="B784" s="5"/>
      <c r="C784" s="5"/>
      <c r="D784" s="5"/>
      <c r="E784" s="5"/>
      <c r="F784" s="5"/>
      <c r="G784" s="5"/>
      <c r="H784" s="6"/>
      <c r="I784" s="6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6"/>
      <c r="Y784" s="6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6"/>
      <c r="AM784" s="6"/>
      <c r="AN784" s="5"/>
      <c r="AO784" s="5"/>
      <c r="AP784" s="5"/>
      <c r="AQ784" s="5"/>
      <c r="AR784" s="5"/>
      <c r="AS784" s="5"/>
      <c r="AT784" s="5"/>
      <c r="AU784" s="5"/>
      <c r="AV784" s="5"/>
    </row>
    <row r="785" spans="1:48" x14ac:dyDescent="0.4">
      <c r="A785" s="5"/>
      <c r="B785" s="5"/>
      <c r="C785" s="5"/>
      <c r="D785" s="5"/>
      <c r="E785" s="5"/>
      <c r="F785" s="5"/>
      <c r="G785" s="5"/>
      <c r="H785" s="6"/>
      <c r="I785" s="6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6"/>
      <c r="Y785" s="6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6"/>
      <c r="AM785" s="6"/>
      <c r="AN785" s="5"/>
      <c r="AO785" s="5"/>
      <c r="AP785" s="5"/>
      <c r="AQ785" s="5"/>
      <c r="AR785" s="5"/>
      <c r="AS785" s="5"/>
      <c r="AT785" s="5"/>
      <c r="AU785" s="5"/>
      <c r="AV785" s="5"/>
    </row>
    <row r="786" spans="1:48" x14ac:dyDescent="0.4">
      <c r="A786" s="5"/>
      <c r="B786" s="5"/>
      <c r="C786" s="5"/>
      <c r="D786" s="5"/>
      <c r="E786" s="5"/>
      <c r="F786" s="5"/>
      <c r="G786" s="5"/>
      <c r="H786" s="6"/>
      <c r="I786" s="6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6"/>
      <c r="Y786" s="6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6"/>
      <c r="AM786" s="6"/>
      <c r="AN786" s="5"/>
      <c r="AO786" s="5"/>
      <c r="AP786" s="5"/>
      <c r="AQ786" s="5"/>
      <c r="AR786" s="5"/>
      <c r="AS786" s="5"/>
      <c r="AT786" s="5"/>
      <c r="AU786" s="5"/>
      <c r="AV786" s="5"/>
    </row>
    <row r="787" spans="1:48" x14ac:dyDescent="0.4">
      <c r="A787" s="5"/>
      <c r="B787" s="5"/>
      <c r="C787" s="5"/>
      <c r="D787" s="5"/>
      <c r="E787" s="5"/>
      <c r="F787" s="5"/>
      <c r="G787" s="5"/>
      <c r="H787" s="6"/>
      <c r="I787" s="6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6"/>
      <c r="Y787" s="6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6"/>
      <c r="AM787" s="6"/>
      <c r="AN787" s="5"/>
      <c r="AO787" s="5"/>
      <c r="AP787" s="5"/>
      <c r="AQ787" s="5"/>
      <c r="AR787" s="5"/>
      <c r="AS787" s="5"/>
      <c r="AT787" s="5"/>
      <c r="AU787" s="5"/>
      <c r="AV787" s="5"/>
    </row>
    <row r="788" spans="1:48" x14ac:dyDescent="0.4">
      <c r="A788" s="5"/>
      <c r="B788" s="5"/>
      <c r="C788" s="5"/>
      <c r="D788" s="5"/>
      <c r="E788" s="5"/>
      <c r="F788" s="5"/>
      <c r="G788" s="5"/>
      <c r="H788" s="6"/>
      <c r="I788" s="6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6"/>
      <c r="Y788" s="6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6"/>
      <c r="AM788" s="6"/>
      <c r="AN788" s="5"/>
      <c r="AO788" s="5"/>
      <c r="AP788" s="5"/>
      <c r="AQ788" s="5"/>
      <c r="AR788" s="5"/>
      <c r="AS788" s="5"/>
      <c r="AT788" s="5"/>
      <c r="AU788" s="5"/>
      <c r="AV788" s="5"/>
    </row>
    <row r="789" spans="1:48" x14ac:dyDescent="0.4">
      <c r="A789" s="5"/>
      <c r="B789" s="5"/>
      <c r="C789" s="5"/>
      <c r="D789" s="5"/>
      <c r="E789" s="5"/>
      <c r="F789" s="5"/>
      <c r="G789" s="5"/>
      <c r="H789" s="6"/>
      <c r="I789" s="6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6"/>
      <c r="Y789" s="6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</row>
    <row r="790" spans="1:48" x14ac:dyDescent="0.4">
      <c r="A790" s="5"/>
      <c r="B790" s="5"/>
      <c r="C790" s="5"/>
      <c r="D790" s="5"/>
      <c r="E790" s="5"/>
      <c r="F790" s="5"/>
      <c r="G790" s="5"/>
      <c r="H790" s="6"/>
      <c r="I790" s="6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6"/>
      <c r="Y790" s="6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</row>
    <row r="791" spans="1:48" x14ac:dyDescent="0.4">
      <c r="A791" s="5"/>
      <c r="B791" s="5"/>
      <c r="C791" s="5"/>
      <c r="D791" s="5"/>
      <c r="E791" s="5"/>
      <c r="F791" s="5"/>
      <c r="G791" s="5"/>
      <c r="H791" s="6"/>
      <c r="I791" s="6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6"/>
      <c r="Y791" s="6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</row>
    <row r="792" spans="1:48" x14ac:dyDescent="0.4">
      <c r="A792" s="5"/>
      <c r="B792" s="5"/>
      <c r="C792" s="5"/>
      <c r="D792" s="5"/>
      <c r="E792" s="5"/>
      <c r="F792" s="5"/>
      <c r="G792" s="5"/>
      <c r="H792" s="6"/>
      <c r="I792" s="6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6"/>
      <c r="Y792" s="6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</row>
    <row r="793" spans="1:48" x14ac:dyDescent="0.4">
      <c r="A793" s="5"/>
      <c r="B793" s="5"/>
      <c r="C793" s="5"/>
      <c r="D793" s="5"/>
      <c r="E793" s="5"/>
      <c r="F793" s="5"/>
      <c r="G793" s="5"/>
      <c r="H793" s="6"/>
      <c r="I793" s="6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6"/>
      <c r="Y793" s="6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</row>
    <row r="794" spans="1:48" x14ac:dyDescent="0.4">
      <c r="A794" s="5"/>
      <c r="B794" s="5"/>
      <c r="C794" s="5"/>
      <c r="D794" s="5"/>
      <c r="E794" s="5"/>
      <c r="F794" s="5"/>
      <c r="G794" s="5"/>
      <c r="H794" s="6"/>
      <c r="I794" s="6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6"/>
      <c r="Y794" s="6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</row>
    <row r="795" spans="1:48" x14ac:dyDescent="0.4">
      <c r="A795" s="5"/>
      <c r="B795" s="5"/>
      <c r="C795" s="5"/>
      <c r="D795" s="5"/>
      <c r="E795" s="5"/>
      <c r="F795" s="5"/>
      <c r="G795" s="5"/>
      <c r="H795" s="6"/>
      <c r="I795" s="6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6"/>
      <c r="Y795" s="6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</row>
    <row r="796" spans="1:48" x14ac:dyDescent="0.4">
      <c r="A796" s="5"/>
      <c r="B796" s="5"/>
      <c r="C796" s="5"/>
      <c r="D796" s="5"/>
      <c r="E796" s="5"/>
      <c r="F796" s="5"/>
      <c r="G796" s="5"/>
      <c r="H796" s="6"/>
      <c r="I796" s="6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</row>
    <row r="797" spans="1:48" x14ac:dyDescent="0.4">
      <c r="A797" s="5"/>
      <c r="B797" s="5"/>
      <c r="C797" s="5"/>
      <c r="D797" s="5"/>
      <c r="E797" s="5"/>
      <c r="F797" s="5"/>
      <c r="G797" s="5"/>
      <c r="H797" s="6"/>
      <c r="I797" s="6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</row>
    <row r="798" spans="1:48" x14ac:dyDescent="0.4">
      <c r="A798" s="5"/>
      <c r="B798" s="5"/>
      <c r="C798" s="5"/>
      <c r="D798" s="5"/>
      <c r="E798" s="5"/>
      <c r="F798" s="5"/>
      <c r="G798" s="5"/>
      <c r="H798" s="6"/>
      <c r="I798" s="6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</row>
    <row r="799" spans="1:48" x14ac:dyDescent="0.4">
      <c r="A799" s="5"/>
      <c r="B799" s="5"/>
      <c r="C799" s="5"/>
      <c r="D799" s="5"/>
      <c r="E799" s="5"/>
      <c r="F799" s="5"/>
      <c r="G799" s="5"/>
      <c r="H799" s="6"/>
      <c r="I799" s="6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</row>
    <row r="800" spans="1:48" x14ac:dyDescent="0.4">
      <c r="A800" s="5"/>
      <c r="B800" s="5"/>
      <c r="C800" s="5"/>
      <c r="D800" s="5"/>
      <c r="E800" s="5"/>
      <c r="F800" s="5"/>
      <c r="G800" s="5"/>
      <c r="H800" s="6"/>
      <c r="I800" s="6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</row>
    <row r="801" spans="1:48" x14ac:dyDescent="0.4">
      <c r="A801" s="5"/>
      <c r="B801" s="5"/>
      <c r="C801" s="5"/>
      <c r="D801" s="5"/>
      <c r="E801" s="5"/>
      <c r="F801" s="5"/>
      <c r="G801" s="5"/>
      <c r="H801" s="6"/>
      <c r="I801" s="6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</row>
    <row r="802" spans="1:48" x14ac:dyDescent="0.4">
      <c r="A802" s="5"/>
      <c r="B802" s="5"/>
      <c r="C802" s="5"/>
      <c r="D802" s="5"/>
      <c r="E802" s="5"/>
      <c r="F802" s="5"/>
      <c r="G802" s="5"/>
      <c r="H802" s="6"/>
      <c r="I802" s="6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</row>
    <row r="803" spans="1:48" x14ac:dyDescent="0.4">
      <c r="A803" s="5"/>
      <c r="B803" s="5"/>
      <c r="C803" s="5"/>
      <c r="D803" s="5"/>
      <c r="E803" s="5"/>
      <c r="F803" s="5"/>
      <c r="G803" s="5"/>
      <c r="H803" s="6"/>
      <c r="I803" s="6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</row>
    <row r="804" spans="1:48" x14ac:dyDescent="0.4">
      <c r="A804" s="5"/>
      <c r="B804" s="5"/>
      <c r="C804" s="5"/>
      <c r="D804" s="5"/>
      <c r="E804" s="5"/>
      <c r="F804" s="5"/>
      <c r="G804" s="5"/>
      <c r="H804" s="6"/>
      <c r="I804" s="6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</row>
    <row r="805" spans="1:48" x14ac:dyDescent="0.4">
      <c r="A805" s="5"/>
      <c r="B805" s="5"/>
      <c r="C805" s="5"/>
      <c r="D805" s="5"/>
      <c r="E805" s="5"/>
      <c r="F805" s="5"/>
      <c r="G805" s="5"/>
      <c r="H805" s="6"/>
      <c r="I805" s="6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</row>
    <row r="806" spans="1:48" x14ac:dyDescent="0.4">
      <c r="A806" s="5"/>
      <c r="B806" s="5"/>
      <c r="C806" s="5"/>
      <c r="D806" s="5"/>
      <c r="E806" s="5"/>
      <c r="F806" s="5"/>
      <c r="G806" s="5"/>
      <c r="H806" s="6"/>
      <c r="I806" s="6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</row>
    <row r="807" spans="1:48" x14ac:dyDescent="0.4">
      <c r="A807" s="5"/>
      <c r="B807" s="5"/>
      <c r="C807" s="5"/>
      <c r="D807" s="5"/>
      <c r="E807" s="5"/>
      <c r="F807" s="5"/>
      <c r="G807" s="5"/>
      <c r="H807" s="6"/>
      <c r="I807" s="6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</row>
    <row r="808" spans="1:48" x14ac:dyDescent="0.4">
      <c r="A808" s="5"/>
      <c r="B808" s="5"/>
      <c r="C808" s="5"/>
      <c r="D808" s="5"/>
      <c r="E808" s="5"/>
      <c r="F808" s="5"/>
      <c r="G808" s="5"/>
      <c r="H808" s="6"/>
      <c r="I808" s="6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</row>
    <row r="809" spans="1:48" x14ac:dyDescent="0.4">
      <c r="A809" s="5"/>
      <c r="B809" s="5"/>
      <c r="C809" s="5"/>
      <c r="D809" s="5"/>
      <c r="E809" s="5"/>
      <c r="F809" s="5"/>
      <c r="G809" s="5"/>
      <c r="H809" s="6"/>
      <c r="I809" s="6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</row>
    <row r="810" spans="1:48" x14ac:dyDescent="0.4">
      <c r="A810" s="5"/>
      <c r="B810" s="5"/>
      <c r="C810" s="5"/>
      <c r="D810" s="5"/>
      <c r="E810" s="5"/>
      <c r="F810" s="5"/>
      <c r="G810" s="5"/>
      <c r="H810" s="6"/>
      <c r="I810" s="6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</row>
    <row r="811" spans="1:48" x14ac:dyDescent="0.4">
      <c r="A811" s="5"/>
      <c r="B811" s="5"/>
      <c r="C811" s="5"/>
      <c r="D811" s="5"/>
      <c r="E811" s="5"/>
      <c r="F811" s="5"/>
      <c r="G811" s="5"/>
      <c r="H811" s="6"/>
      <c r="I811" s="6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</row>
    <row r="812" spans="1:48" x14ac:dyDescent="0.4">
      <c r="A812" s="5"/>
      <c r="B812" s="5"/>
      <c r="C812" s="5"/>
      <c r="D812" s="5"/>
      <c r="E812" s="5"/>
      <c r="F812" s="5"/>
      <c r="G812" s="5"/>
      <c r="H812" s="6"/>
      <c r="I812" s="6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</row>
    <row r="813" spans="1:48" x14ac:dyDescent="0.4">
      <c r="A813" s="5"/>
      <c r="B813" s="5"/>
      <c r="C813" s="5"/>
      <c r="D813" s="5"/>
      <c r="E813" s="5"/>
      <c r="F813" s="5"/>
      <c r="G813" s="5"/>
      <c r="H813" s="6"/>
      <c r="I813" s="6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</row>
    <row r="814" spans="1:48" x14ac:dyDescent="0.4">
      <c r="A814" s="5"/>
      <c r="B814" s="5"/>
      <c r="C814" s="5"/>
      <c r="D814" s="5"/>
      <c r="E814" s="5"/>
      <c r="F814" s="5"/>
      <c r="G814" s="5"/>
      <c r="H814" s="6"/>
      <c r="I814" s="6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</row>
    <row r="815" spans="1:48" x14ac:dyDescent="0.4">
      <c r="A815" s="5"/>
      <c r="B815" s="5"/>
      <c r="C815" s="5"/>
      <c r="D815" s="5"/>
      <c r="E815" s="5"/>
      <c r="F815" s="5"/>
      <c r="G815" s="5"/>
      <c r="H815" s="6"/>
      <c r="I815" s="6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</row>
    <row r="816" spans="1:48" x14ac:dyDescent="0.4">
      <c r="A816" s="5"/>
      <c r="B816" s="5"/>
      <c r="C816" s="5"/>
      <c r="D816" s="5"/>
      <c r="E816" s="5"/>
      <c r="F816" s="5"/>
      <c r="G816" s="5"/>
      <c r="H816" s="6"/>
      <c r="I816" s="6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</row>
    <row r="817" spans="1:48" x14ac:dyDescent="0.4">
      <c r="A817" s="5"/>
      <c r="B817" s="5"/>
      <c r="C817" s="5"/>
      <c r="D817" s="5"/>
      <c r="E817" s="5"/>
      <c r="F817" s="5"/>
      <c r="G817" s="5"/>
      <c r="H817" s="6"/>
      <c r="I817" s="6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</row>
    <row r="818" spans="1:48" x14ac:dyDescent="0.4">
      <c r="A818" s="5"/>
      <c r="B818" s="5"/>
      <c r="C818" s="5"/>
      <c r="D818" s="5"/>
      <c r="E818" s="5"/>
      <c r="F818" s="5"/>
      <c r="G818" s="5"/>
      <c r="H818" s="6"/>
      <c r="I818" s="6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</row>
    <row r="819" spans="1:48" x14ac:dyDescent="0.4">
      <c r="A819" s="5"/>
      <c r="B819" s="5"/>
      <c r="C819" s="5"/>
      <c r="D819" s="5"/>
      <c r="E819" s="5"/>
      <c r="F819" s="5"/>
      <c r="G819" s="5"/>
      <c r="H819" s="6"/>
      <c r="I819" s="6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</row>
    <row r="820" spans="1:48" x14ac:dyDescent="0.4">
      <c r="A820" s="5"/>
      <c r="B820" s="5"/>
      <c r="C820" s="5"/>
      <c r="D820" s="5"/>
      <c r="E820" s="5"/>
      <c r="F820" s="5"/>
      <c r="G820" s="5"/>
      <c r="H820" s="6"/>
      <c r="I820" s="6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</row>
    <row r="821" spans="1:48" x14ac:dyDescent="0.4">
      <c r="A821" s="5"/>
      <c r="B821" s="5"/>
      <c r="C821" s="5"/>
      <c r="D821" s="5"/>
      <c r="E821" s="5"/>
      <c r="F821" s="5"/>
      <c r="G821" s="5"/>
      <c r="H821" s="6"/>
      <c r="I821" s="6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</row>
    <row r="822" spans="1:48" x14ac:dyDescent="0.4">
      <c r="A822" s="5"/>
      <c r="B822" s="5"/>
      <c r="C822" s="5"/>
      <c r="D822" s="5"/>
      <c r="E822" s="5"/>
      <c r="F822" s="5"/>
      <c r="G822" s="5"/>
      <c r="H822" s="6"/>
      <c r="I822" s="6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</row>
    <row r="823" spans="1:48" x14ac:dyDescent="0.4">
      <c r="A823" s="5"/>
      <c r="B823" s="5"/>
      <c r="C823" s="5"/>
      <c r="D823" s="5"/>
      <c r="E823" s="5"/>
      <c r="F823" s="5"/>
      <c r="G823" s="5"/>
      <c r="H823" s="6"/>
      <c r="I823" s="6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</row>
    <row r="824" spans="1:48" x14ac:dyDescent="0.4">
      <c r="A824" s="5"/>
      <c r="B824" s="5"/>
      <c r="C824" s="5"/>
      <c r="D824" s="5"/>
      <c r="E824" s="5"/>
      <c r="F824" s="5"/>
      <c r="G824" s="5"/>
      <c r="H824" s="6"/>
      <c r="I824" s="6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</row>
    <row r="825" spans="1:48" x14ac:dyDescent="0.4">
      <c r="A825" s="5"/>
      <c r="B825" s="5"/>
      <c r="C825" s="5"/>
      <c r="D825" s="5"/>
      <c r="E825" s="5"/>
      <c r="F825" s="5"/>
      <c r="G825" s="5"/>
      <c r="H825" s="6"/>
      <c r="I825" s="6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</row>
    <row r="826" spans="1:48" x14ac:dyDescent="0.4">
      <c r="A826" s="5"/>
      <c r="B826" s="5"/>
      <c r="C826" s="5"/>
      <c r="D826" s="5"/>
      <c r="E826" s="5"/>
      <c r="F826" s="5"/>
      <c r="G826" s="5"/>
      <c r="H826" s="6"/>
      <c r="I826" s="6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</row>
    <row r="827" spans="1:48" x14ac:dyDescent="0.4">
      <c r="A827" s="5"/>
      <c r="B827" s="5"/>
      <c r="C827" s="5"/>
      <c r="D827" s="5"/>
      <c r="E827" s="5"/>
      <c r="F827" s="5"/>
      <c r="G827" s="5"/>
      <c r="H827" s="6"/>
      <c r="I827" s="6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</row>
    <row r="828" spans="1:48" x14ac:dyDescent="0.4">
      <c r="A828" s="5"/>
      <c r="B828" s="5"/>
      <c r="C828" s="5"/>
      <c r="D828" s="5"/>
      <c r="E828" s="5"/>
      <c r="F828" s="5"/>
      <c r="G828" s="5"/>
      <c r="H828" s="6"/>
      <c r="I828" s="6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</row>
    <row r="829" spans="1:48" x14ac:dyDescent="0.4">
      <c r="A829" s="5"/>
      <c r="B829" s="5"/>
      <c r="C829" s="5"/>
      <c r="D829" s="5"/>
      <c r="E829" s="5"/>
      <c r="F829" s="5"/>
      <c r="G829" s="5"/>
      <c r="H829" s="6"/>
      <c r="I829" s="6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</row>
    <row r="830" spans="1:48" x14ac:dyDescent="0.4">
      <c r="A830" s="5"/>
      <c r="B830" s="5"/>
      <c r="C830" s="5"/>
      <c r="D830" s="5"/>
      <c r="E830" s="5"/>
      <c r="F830" s="5"/>
      <c r="G830" s="5"/>
      <c r="H830" s="6"/>
      <c r="I830" s="6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</row>
    <row r="831" spans="1:48" x14ac:dyDescent="0.4">
      <c r="A831" s="5"/>
      <c r="B831" s="5"/>
      <c r="C831" s="5"/>
      <c r="D831" s="5"/>
      <c r="E831" s="5"/>
      <c r="F831" s="5"/>
      <c r="G831" s="5"/>
      <c r="H831" s="6"/>
      <c r="I831" s="6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</row>
    <row r="832" spans="1:48" x14ac:dyDescent="0.4">
      <c r="A832" s="5"/>
      <c r="B832" s="5"/>
      <c r="C832" s="5"/>
      <c r="D832" s="5"/>
      <c r="E832" s="5"/>
      <c r="F832" s="5"/>
      <c r="G832" s="5"/>
      <c r="H832" s="6"/>
      <c r="I832" s="6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</row>
    <row r="833" spans="1:48" x14ac:dyDescent="0.4">
      <c r="A833" s="5"/>
      <c r="B833" s="5"/>
      <c r="C833" s="5"/>
      <c r="D833" s="5"/>
      <c r="E833" s="5"/>
      <c r="F833" s="5"/>
      <c r="G833" s="5"/>
      <c r="H833" s="6"/>
      <c r="I833" s="6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</row>
    <row r="834" spans="1:48" x14ac:dyDescent="0.4">
      <c r="A834" s="5"/>
      <c r="B834" s="5"/>
      <c r="C834" s="5"/>
      <c r="D834" s="5"/>
      <c r="E834" s="5"/>
      <c r="F834" s="5"/>
      <c r="G834" s="5"/>
      <c r="H834" s="6"/>
      <c r="I834" s="6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</row>
    <row r="835" spans="1:48" x14ac:dyDescent="0.4">
      <c r="A835" s="5"/>
      <c r="B835" s="5"/>
      <c r="C835" s="5"/>
      <c r="D835" s="5"/>
      <c r="E835" s="5"/>
      <c r="F835" s="5"/>
      <c r="G835" s="5"/>
      <c r="H835" s="6"/>
      <c r="I835" s="6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</row>
    <row r="836" spans="1:48" x14ac:dyDescent="0.4">
      <c r="A836" s="5"/>
      <c r="B836" s="5"/>
      <c r="C836" s="5"/>
      <c r="D836" s="5"/>
      <c r="E836" s="5"/>
      <c r="F836" s="5"/>
      <c r="G836" s="5"/>
      <c r="H836" s="6"/>
      <c r="I836" s="6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</row>
    <row r="837" spans="1:48" x14ac:dyDescent="0.4">
      <c r="A837" s="5"/>
      <c r="B837" s="5"/>
      <c r="C837" s="5"/>
      <c r="D837" s="5"/>
      <c r="E837" s="5"/>
      <c r="F837" s="5"/>
      <c r="G837" s="5"/>
      <c r="H837" s="6"/>
      <c r="I837" s="6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</row>
    <row r="838" spans="1:48" x14ac:dyDescent="0.4">
      <c r="A838" s="5"/>
      <c r="B838" s="5"/>
      <c r="C838" s="5"/>
      <c r="D838" s="5"/>
      <c r="E838" s="5"/>
      <c r="F838" s="5"/>
      <c r="G838" s="5"/>
      <c r="H838" s="6"/>
      <c r="I838" s="6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</row>
    <row r="839" spans="1:48" x14ac:dyDescent="0.4">
      <c r="A839" s="5"/>
      <c r="B839" s="5"/>
      <c r="C839" s="5"/>
      <c r="D839" s="5"/>
      <c r="E839" s="5"/>
      <c r="F839" s="5"/>
      <c r="G839" s="5"/>
      <c r="H839" s="6"/>
      <c r="I839" s="6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</row>
    <row r="840" spans="1:48" x14ac:dyDescent="0.4">
      <c r="A840" s="5"/>
      <c r="B840" s="5"/>
      <c r="C840" s="5"/>
      <c r="D840" s="5"/>
      <c r="E840" s="5"/>
      <c r="F840" s="5"/>
      <c r="G840" s="5"/>
      <c r="H840" s="6"/>
      <c r="I840" s="6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</row>
    <row r="841" spans="1:48" x14ac:dyDescent="0.4">
      <c r="A841" s="5"/>
      <c r="B841" s="5"/>
      <c r="C841" s="5"/>
      <c r="D841" s="5"/>
      <c r="E841" s="5"/>
      <c r="F841" s="5"/>
      <c r="G841" s="5"/>
      <c r="H841" s="6"/>
      <c r="I841" s="6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</row>
    <row r="842" spans="1:48" x14ac:dyDescent="0.4">
      <c r="A842" s="5"/>
      <c r="B842" s="5"/>
      <c r="C842" s="5"/>
      <c r="D842" s="5"/>
      <c r="E842" s="5"/>
      <c r="F842" s="5"/>
      <c r="G842" s="5"/>
      <c r="H842" s="6"/>
      <c r="I842" s="6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</row>
    <row r="843" spans="1:48" x14ac:dyDescent="0.4">
      <c r="A843" s="5"/>
      <c r="B843" s="5"/>
      <c r="C843" s="5"/>
      <c r="D843" s="5"/>
      <c r="E843" s="5"/>
      <c r="F843" s="5"/>
      <c r="G843" s="5"/>
      <c r="H843" s="6"/>
      <c r="I843" s="6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</row>
    <row r="844" spans="1:48" x14ac:dyDescent="0.4">
      <c r="A844" s="5"/>
      <c r="B844" s="5"/>
      <c r="C844" s="5"/>
      <c r="D844" s="5"/>
      <c r="E844" s="5"/>
      <c r="F844" s="5"/>
      <c r="G844" s="5"/>
      <c r="H844" s="6"/>
      <c r="I844" s="6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</row>
    <row r="845" spans="1:48" x14ac:dyDescent="0.4">
      <c r="A845" s="5"/>
      <c r="B845" s="5"/>
      <c r="C845" s="5"/>
      <c r="D845" s="5"/>
      <c r="E845" s="5"/>
      <c r="F845" s="5"/>
      <c r="G845" s="5"/>
      <c r="H845" s="6"/>
      <c r="I845" s="6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</row>
    <row r="846" spans="1:48" x14ac:dyDescent="0.4">
      <c r="A846" s="5"/>
      <c r="B846" s="5"/>
      <c r="C846" s="5"/>
      <c r="D846" s="5"/>
      <c r="E846" s="5"/>
      <c r="F846" s="5"/>
      <c r="G846" s="5"/>
      <c r="H846" s="6"/>
      <c r="I846" s="6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</row>
    <row r="847" spans="1:48" x14ac:dyDescent="0.4">
      <c r="A847" s="5"/>
      <c r="B847" s="5"/>
      <c r="C847" s="5"/>
      <c r="D847" s="5"/>
      <c r="E847" s="5"/>
      <c r="F847" s="5"/>
      <c r="G847" s="5"/>
      <c r="H847" s="6"/>
      <c r="I847" s="6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</row>
    <row r="848" spans="1:48" x14ac:dyDescent="0.4">
      <c r="A848" s="5"/>
      <c r="B848" s="5"/>
      <c r="C848" s="5"/>
      <c r="D848" s="5"/>
      <c r="E848" s="5"/>
      <c r="F848" s="5"/>
      <c r="G848" s="5"/>
      <c r="H848" s="6"/>
      <c r="I848" s="6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</row>
    <row r="849" spans="1:48" x14ac:dyDescent="0.4">
      <c r="A849" s="5"/>
      <c r="B849" s="5"/>
      <c r="C849" s="5"/>
      <c r="D849" s="5"/>
      <c r="E849" s="5"/>
      <c r="F849" s="5"/>
      <c r="G849" s="5"/>
      <c r="H849" s="6"/>
      <c r="I849" s="6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</row>
    <row r="850" spans="1:48" x14ac:dyDescent="0.4">
      <c r="A850" s="5"/>
      <c r="B850" s="5"/>
      <c r="C850" s="5"/>
      <c r="D850" s="5"/>
      <c r="E850" s="5"/>
      <c r="F850" s="5"/>
      <c r="G850" s="5"/>
      <c r="H850" s="6"/>
      <c r="I850" s="6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</row>
    <row r="851" spans="1:48" x14ac:dyDescent="0.4">
      <c r="A851" s="5"/>
      <c r="B851" s="5"/>
      <c r="C851" s="5"/>
      <c r="D851" s="5"/>
      <c r="E851" s="5"/>
      <c r="F851" s="5"/>
      <c r="G851" s="5"/>
      <c r="H851" s="6"/>
      <c r="I851" s="6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</row>
    <row r="852" spans="1:48" x14ac:dyDescent="0.4">
      <c r="A852" s="5"/>
      <c r="B852" s="5"/>
      <c r="C852" s="5"/>
      <c r="D852" s="5"/>
      <c r="E852" s="5"/>
      <c r="F852" s="5"/>
      <c r="G852" s="5"/>
      <c r="H852" s="6"/>
      <c r="I852" s="6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</row>
    <row r="853" spans="1:48" x14ac:dyDescent="0.4">
      <c r="A853" s="5"/>
      <c r="B853" s="5"/>
      <c r="C853" s="5"/>
      <c r="D853" s="5"/>
      <c r="E853" s="5"/>
      <c r="F853" s="5"/>
      <c r="G853" s="5"/>
      <c r="H853" s="6"/>
      <c r="I853" s="6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</row>
    <row r="854" spans="1:48" x14ac:dyDescent="0.4">
      <c r="A854" s="5"/>
      <c r="B854" s="5"/>
      <c r="C854" s="5"/>
      <c r="D854" s="5"/>
      <c r="E854" s="5"/>
      <c r="F854" s="5"/>
      <c r="G854" s="5"/>
      <c r="H854" s="6"/>
      <c r="I854" s="6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</row>
    <row r="855" spans="1:48" x14ac:dyDescent="0.4">
      <c r="A855" s="5"/>
      <c r="B855" s="5"/>
      <c r="C855" s="5"/>
      <c r="D855" s="5"/>
      <c r="E855" s="5"/>
      <c r="F855" s="5"/>
      <c r="G855" s="5"/>
      <c r="H855" s="6"/>
      <c r="I855" s="6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</row>
    <row r="856" spans="1:48" x14ac:dyDescent="0.4">
      <c r="A856" s="5"/>
      <c r="B856" s="5"/>
      <c r="C856" s="5"/>
      <c r="D856" s="5"/>
      <c r="E856" s="5"/>
      <c r="F856" s="5"/>
      <c r="G856" s="5"/>
      <c r="H856" s="6"/>
      <c r="I856" s="6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</row>
    <row r="857" spans="1:48" x14ac:dyDescent="0.4">
      <c r="A857" s="5"/>
      <c r="B857" s="5"/>
      <c r="C857" s="5"/>
      <c r="D857" s="5"/>
      <c r="E857" s="5"/>
      <c r="F857" s="5"/>
      <c r="G857" s="5"/>
      <c r="H857" s="6"/>
      <c r="I857" s="6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</row>
    <row r="858" spans="1:48" x14ac:dyDescent="0.4">
      <c r="A858" s="5"/>
      <c r="B858" s="5"/>
      <c r="C858" s="5"/>
      <c r="D858" s="5"/>
      <c r="E858" s="5"/>
      <c r="F858" s="5"/>
      <c r="G858" s="5"/>
      <c r="H858" s="6"/>
      <c r="I858" s="6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</row>
    <row r="859" spans="1:48" x14ac:dyDescent="0.4">
      <c r="A859" s="5"/>
      <c r="B859" s="5"/>
      <c r="C859" s="5"/>
      <c r="D859" s="5"/>
      <c r="E859" s="5"/>
      <c r="F859" s="5"/>
      <c r="G859" s="5"/>
      <c r="H859" s="6"/>
      <c r="I859" s="6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</row>
    <row r="860" spans="1:48" x14ac:dyDescent="0.4">
      <c r="A860" s="5"/>
      <c r="B860" s="5"/>
      <c r="C860" s="5"/>
      <c r="D860" s="5"/>
      <c r="E860" s="5"/>
      <c r="F860" s="5"/>
      <c r="G860" s="5"/>
      <c r="H860" s="6"/>
      <c r="I860" s="6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</row>
    <row r="861" spans="1:48" x14ac:dyDescent="0.4">
      <c r="A861" s="5"/>
      <c r="B861" s="5"/>
      <c r="C861" s="5"/>
      <c r="D861" s="5"/>
      <c r="E861" s="5"/>
      <c r="F861" s="5"/>
      <c r="G861" s="5"/>
      <c r="H861" s="6"/>
      <c r="I861" s="6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</row>
    <row r="862" spans="1:48" x14ac:dyDescent="0.4">
      <c r="A862" s="5"/>
      <c r="B862" s="5"/>
      <c r="C862" s="5"/>
      <c r="D862" s="5"/>
      <c r="E862" s="5"/>
      <c r="F862" s="5"/>
      <c r="G862" s="5"/>
      <c r="H862" s="6"/>
      <c r="I862" s="6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</row>
    <row r="863" spans="1:48" x14ac:dyDescent="0.4">
      <c r="A863" s="5"/>
      <c r="B863" s="5"/>
      <c r="C863" s="5"/>
      <c r="D863" s="5"/>
      <c r="E863" s="5"/>
      <c r="F863" s="5"/>
      <c r="G863" s="5"/>
      <c r="H863" s="6"/>
      <c r="I863" s="6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</row>
    <row r="864" spans="1:48" x14ac:dyDescent="0.4">
      <c r="A864" s="5"/>
      <c r="B864" s="5"/>
      <c r="C864" s="5"/>
      <c r="D864" s="5"/>
      <c r="E864" s="5"/>
      <c r="F864" s="5"/>
      <c r="G864" s="5"/>
      <c r="H864" s="6"/>
      <c r="I864" s="6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</row>
    <row r="865" spans="1:48" x14ac:dyDescent="0.4">
      <c r="A865" s="5"/>
      <c r="B865" s="5"/>
      <c r="C865" s="5"/>
      <c r="D865" s="5"/>
      <c r="E865" s="5"/>
      <c r="F865" s="5"/>
      <c r="G865" s="5"/>
      <c r="H865" s="6"/>
      <c r="I865" s="6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</row>
    <row r="866" spans="1:48" x14ac:dyDescent="0.4">
      <c r="A866" s="5"/>
      <c r="B866" s="5"/>
      <c r="C866" s="5"/>
      <c r="D866" s="5"/>
      <c r="E866" s="5"/>
      <c r="F866" s="5"/>
      <c r="G866" s="5"/>
      <c r="H866" s="6"/>
      <c r="I866" s="6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</row>
    <row r="867" spans="1:48" x14ac:dyDescent="0.4">
      <c r="A867" s="5"/>
      <c r="B867" s="5"/>
      <c r="C867" s="5"/>
      <c r="D867" s="5"/>
      <c r="E867" s="5"/>
      <c r="F867" s="5"/>
      <c r="G867" s="5"/>
      <c r="H867" s="6"/>
      <c r="I867" s="6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</row>
    <row r="868" spans="1:48" x14ac:dyDescent="0.4">
      <c r="A868" s="5"/>
      <c r="B868" s="5"/>
      <c r="C868" s="5"/>
      <c r="D868" s="5"/>
      <c r="E868" s="5"/>
      <c r="F868" s="5"/>
      <c r="G868" s="5"/>
      <c r="H868" s="6"/>
      <c r="I868" s="6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</row>
    <row r="869" spans="1:48" x14ac:dyDescent="0.4">
      <c r="A869" s="5"/>
      <c r="B869" s="5"/>
      <c r="C869" s="5"/>
      <c r="D869" s="5"/>
      <c r="E869" s="5"/>
      <c r="F869" s="5"/>
      <c r="G869" s="5"/>
      <c r="H869" s="6"/>
      <c r="I869" s="6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</row>
    <row r="870" spans="1:48" x14ac:dyDescent="0.4">
      <c r="A870" s="5"/>
      <c r="B870" s="5"/>
      <c r="C870" s="5"/>
      <c r="D870" s="5"/>
      <c r="E870" s="5"/>
      <c r="F870" s="5"/>
      <c r="G870" s="5"/>
      <c r="H870" s="6"/>
      <c r="I870" s="6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</row>
    <row r="871" spans="1:48" x14ac:dyDescent="0.4">
      <c r="A871" s="5"/>
      <c r="B871" s="5"/>
      <c r="C871" s="5"/>
      <c r="D871" s="5"/>
      <c r="E871" s="5"/>
      <c r="F871" s="5"/>
      <c r="G871" s="5"/>
      <c r="H871" s="6"/>
      <c r="I871" s="6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</row>
    <row r="872" spans="1:48" x14ac:dyDescent="0.4">
      <c r="A872" s="5"/>
      <c r="B872" s="5"/>
      <c r="C872" s="5"/>
      <c r="D872" s="5"/>
      <c r="E872" s="5"/>
      <c r="F872" s="5"/>
      <c r="G872" s="5"/>
      <c r="H872" s="6"/>
      <c r="I872" s="6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</row>
    <row r="873" spans="1:48" x14ac:dyDescent="0.4">
      <c r="A873" s="5"/>
      <c r="B873" s="5"/>
      <c r="C873" s="5"/>
      <c r="D873" s="5"/>
      <c r="E873" s="5"/>
      <c r="F873" s="5"/>
      <c r="G873" s="5"/>
      <c r="H873" s="6"/>
      <c r="I873" s="6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</row>
    <row r="874" spans="1:48" x14ac:dyDescent="0.4">
      <c r="A874" s="5"/>
      <c r="B874" s="5"/>
      <c r="C874" s="5"/>
      <c r="D874" s="5"/>
      <c r="E874" s="5"/>
      <c r="F874" s="5"/>
      <c r="G874" s="5"/>
      <c r="H874" s="6"/>
      <c r="I874" s="6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</row>
    <row r="875" spans="1:48" x14ac:dyDescent="0.4">
      <c r="A875" s="5"/>
      <c r="B875" s="5"/>
      <c r="C875" s="5"/>
      <c r="D875" s="5"/>
      <c r="E875" s="5"/>
      <c r="F875" s="5"/>
      <c r="G875" s="5"/>
      <c r="H875" s="6"/>
      <c r="I875" s="6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</row>
    <row r="876" spans="1:48" x14ac:dyDescent="0.4">
      <c r="A876" s="5"/>
      <c r="B876" s="5"/>
      <c r="C876" s="5"/>
      <c r="D876" s="5"/>
      <c r="E876" s="5"/>
      <c r="F876" s="5"/>
      <c r="G876" s="5"/>
      <c r="H876" s="6"/>
      <c r="I876" s="6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</row>
    <row r="877" spans="1:48" x14ac:dyDescent="0.4">
      <c r="A877" s="5"/>
      <c r="B877" s="5"/>
      <c r="C877" s="5"/>
      <c r="D877" s="5"/>
      <c r="E877" s="5"/>
      <c r="F877" s="5"/>
      <c r="G877" s="5"/>
      <c r="H877" s="6"/>
      <c r="I877" s="6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</row>
    <row r="878" spans="1:48" x14ac:dyDescent="0.4">
      <c r="A878" s="5"/>
      <c r="B878" s="5"/>
      <c r="C878" s="5"/>
      <c r="D878" s="5"/>
      <c r="E878" s="5"/>
      <c r="F878" s="5"/>
      <c r="G878" s="5"/>
      <c r="H878" s="6"/>
      <c r="I878" s="6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</row>
    <row r="879" spans="1:48" x14ac:dyDescent="0.4">
      <c r="A879" s="5"/>
      <c r="B879" s="5"/>
      <c r="C879" s="5"/>
      <c r="D879" s="5"/>
      <c r="E879" s="5"/>
      <c r="F879" s="5"/>
      <c r="G879" s="5"/>
      <c r="H879" s="6"/>
      <c r="I879" s="6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</row>
    <row r="880" spans="1:48" x14ac:dyDescent="0.4">
      <c r="A880" s="5"/>
      <c r="B880" s="5"/>
      <c r="C880" s="5"/>
      <c r="D880" s="5"/>
      <c r="E880" s="5"/>
      <c r="F880" s="5"/>
      <c r="G880" s="5"/>
      <c r="H880" s="6"/>
      <c r="I880" s="6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</row>
    <row r="881" spans="1:48" x14ac:dyDescent="0.4">
      <c r="A881" s="5"/>
      <c r="B881" s="5"/>
      <c r="C881" s="5"/>
      <c r="D881" s="5"/>
      <c r="E881" s="5"/>
      <c r="F881" s="5"/>
      <c r="G881" s="5"/>
      <c r="H881" s="6"/>
      <c r="I881" s="6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</row>
    <row r="882" spans="1:48" x14ac:dyDescent="0.4">
      <c r="A882" s="5"/>
      <c r="B882" s="5"/>
      <c r="C882" s="5"/>
      <c r="D882" s="5"/>
      <c r="E882" s="5"/>
      <c r="F882" s="5"/>
      <c r="G882" s="5"/>
      <c r="H882" s="6"/>
      <c r="I882" s="6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</row>
    <row r="883" spans="1:48" x14ac:dyDescent="0.4">
      <c r="A883" s="5"/>
      <c r="B883" s="5"/>
      <c r="C883" s="5"/>
      <c r="D883" s="5"/>
      <c r="E883" s="5"/>
      <c r="F883" s="5"/>
      <c r="G883" s="5"/>
      <c r="H883" s="6"/>
      <c r="I883" s="6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</row>
    <row r="884" spans="1:48" x14ac:dyDescent="0.4">
      <c r="A884" s="5"/>
      <c r="B884" s="5"/>
      <c r="C884" s="5"/>
      <c r="D884" s="5"/>
      <c r="E884" s="5"/>
      <c r="F884" s="5"/>
      <c r="G884" s="5"/>
      <c r="H884" s="6"/>
      <c r="I884" s="6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</row>
    <row r="885" spans="1:48" x14ac:dyDescent="0.4">
      <c r="A885" s="5"/>
      <c r="B885" s="5"/>
      <c r="C885" s="5"/>
      <c r="D885" s="5"/>
      <c r="E885" s="5"/>
      <c r="F885" s="5"/>
      <c r="G885" s="5"/>
      <c r="H885" s="6"/>
      <c r="I885" s="6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</row>
    <row r="886" spans="1:48" x14ac:dyDescent="0.4">
      <c r="A886" s="5"/>
      <c r="B886" s="5"/>
      <c r="C886" s="5"/>
      <c r="D886" s="5"/>
      <c r="E886" s="5"/>
      <c r="F886" s="5"/>
      <c r="G886" s="5"/>
      <c r="H886" s="6"/>
      <c r="I886" s="6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</row>
    <row r="887" spans="1:48" x14ac:dyDescent="0.4">
      <c r="A887" s="5"/>
      <c r="B887" s="5"/>
      <c r="C887" s="5"/>
      <c r="D887" s="5"/>
      <c r="E887" s="5"/>
      <c r="F887" s="5"/>
      <c r="G887" s="5"/>
      <c r="H887" s="6"/>
      <c r="I887" s="6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</row>
    <row r="888" spans="1:48" x14ac:dyDescent="0.4">
      <c r="A888" s="5"/>
      <c r="B888" s="5"/>
      <c r="C888" s="5"/>
      <c r="D888" s="5"/>
      <c r="E888" s="5"/>
      <c r="F888" s="5"/>
      <c r="G888" s="5"/>
      <c r="H888" s="6"/>
      <c r="I888" s="6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</row>
    <row r="889" spans="1:48" x14ac:dyDescent="0.4">
      <c r="A889" s="5"/>
      <c r="B889" s="5"/>
      <c r="C889" s="5"/>
      <c r="D889" s="5"/>
      <c r="E889" s="5"/>
      <c r="F889" s="5"/>
      <c r="G889" s="5"/>
      <c r="H889" s="6"/>
      <c r="I889" s="6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</row>
    <row r="890" spans="1:48" x14ac:dyDescent="0.4">
      <c r="A890" s="5"/>
      <c r="B890" s="5"/>
      <c r="C890" s="5"/>
      <c r="D890" s="5"/>
      <c r="E890" s="5"/>
      <c r="F890" s="5"/>
      <c r="G890" s="5"/>
      <c r="H890" s="6"/>
      <c r="I890" s="6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</row>
    <row r="891" spans="1:48" x14ac:dyDescent="0.4">
      <c r="A891" s="5"/>
      <c r="B891" s="5"/>
      <c r="C891" s="5"/>
      <c r="D891" s="5"/>
      <c r="E891" s="5"/>
      <c r="F891" s="5"/>
      <c r="G891" s="5"/>
      <c r="H891" s="6"/>
      <c r="I891" s="6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</row>
    <row r="892" spans="1:48" x14ac:dyDescent="0.4">
      <c r="A892" s="5"/>
      <c r="B892" s="5"/>
      <c r="C892" s="5"/>
      <c r="D892" s="5"/>
      <c r="E892" s="5"/>
      <c r="F892" s="5"/>
      <c r="G892" s="5"/>
      <c r="H892" s="6"/>
      <c r="I892" s="6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</row>
    <row r="893" spans="1:48" x14ac:dyDescent="0.4">
      <c r="A893" s="5"/>
      <c r="B893" s="5"/>
      <c r="C893" s="5"/>
      <c r="D893" s="5"/>
      <c r="E893" s="5"/>
      <c r="F893" s="5"/>
      <c r="G893" s="5"/>
      <c r="H893" s="6"/>
      <c r="I893" s="6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</row>
    <row r="894" spans="1:48" x14ac:dyDescent="0.4">
      <c r="A894" s="5"/>
      <c r="B894" s="5"/>
      <c r="C894" s="5"/>
      <c r="D894" s="5"/>
      <c r="E894" s="5"/>
      <c r="F894" s="5"/>
      <c r="G894" s="5"/>
      <c r="H894" s="6"/>
      <c r="I894" s="6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</row>
    <row r="895" spans="1:48" x14ac:dyDescent="0.4">
      <c r="A895" s="5"/>
      <c r="B895" s="5"/>
      <c r="C895" s="5"/>
      <c r="D895" s="5"/>
      <c r="E895" s="5"/>
      <c r="F895" s="5"/>
      <c r="G895" s="5"/>
      <c r="H895" s="6"/>
      <c r="I895" s="6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</row>
    <row r="896" spans="1:48" x14ac:dyDescent="0.4">
      <c r="A896" s="5"/>
      <c r="B896" s="5"/>
      <c r="C896" s="5"/>
      <c r="D896" s="5"/>
      <c r="E896" s="5"/>
      <c r="F896" s="5"/>
      <c r="G896" s="5"/>
      <c r="H896" s="6"/>
      <c r="I896" s="6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</row>
    <row r="897" spans="1:48" x14ac:dyDescent="0.4">
      <c r="A897" s="5"/>
      <c r="B897" s="5"/>
      <c r="C897" s="5"/>
      <c r="D897" s="5"/>
      <c r="E897" s="5"/>
      <c r="F897" s="5"/>
      <c r="G897" s="5"/>
      <c r="H897" s="6"/>
      <c r="I897" s="6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</row>
    <row r="898" spans="1:48" x14ac:dyDescent="0.4">
      <c r="A898" s="5"/>
      <c r="B898" s="5"/>
      <c r="C898" s="5"/>
      <c r="D898" s="5"/>
      <c r="E898" s="5"/>
      <c r="F898" s="5"/>
      <c r="G898" s="5"/>
      <c r="H898" s="6"/>
      <c r="I898" s="6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</row>
    <row r="899" spans="1:48" x14ac:dyDescent="0.4">
      <c r="A899" s="5"/>
      <c r="B899" s="5"/>
      <c r="C899" s="5"/>
      <c r="D899" s="5"/>
      <c r="E899" s="5"/>
      <c r="F899" s="5"/>
      <c r="G899" s="5"/>
      <c r="H899" s="6"/>
      <c r="I899" s="6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</row>
    <row r="900" spans="1:48" x14ac:dyDescent="0.4">
      <c r="A900" s="5"/>
      <c r="B900" s="5"/>
      <c r="C900" s="5"/>
      <c r="D900" s="5"/>
      <c r="E900" s="5"/>
      <c r="F900" s="5"/>
      <c r="G900" s="5"/>
      <c r="H900" s="6"/>
      <c r="I900" s="6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</row>
    <row r="901" spans="1:48" x14ac:dyDescent="0.4">
      <c r="A901" s="5"/>
      <c r="B901" s="5"/>
      <c r="C901" s="5"/>
      <c r="D901" s="5"/>
      <c r="E901" s="5"/>
      <c r="F901" s="5"/>
      <c r="G901" s="5"/>
      <c r="H901" s="6"/>
      <c r="I901" s="6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</row>
    <row r="902" spans="1:48" x14ac:dyDescent="0.4">
      <c r="A902" s="5"/>
      <c r="B902" s="5"/>
      <c r="C902" s="5"/>
      <c r="D902" s="5"/>
      <c r="E902" s="5"/>
      <c r="F902" s="5"/>
      <c r="G902" s="5"/>
      <c r="H902" s="6"/>
      <c r="I902" s="6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</row>
    <row r="903" spans="1:48" x14ac:dyDescent="0.4">
      <c r="A903" s="5"/>
      <c r="B903" s="5"/>
      <c r="C903" s="5"/>
      <c r="D903" s="5"/>
      <c r="E903" s="5"/>
      <c r="F903" s="5"/>
      <c r="G903" s="5"/>
      <c r="H903" s="6"/>
      <c r="I903" s="6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</row>
    <row r="904" spans="1:48" x14ac:dyDescent="0.4">
      <c r="A904" s="5"/>
      <c r="B904" s="5"/>
      <c r="C904" s="5"/>
      <c r="D904" s="5"/>
      <c r="E904" s="5"/>
      <c r="F904" s="5"/>
      <c r="G904" s="5"/>
      <c r="H904" s="6"/>
      <c r="I904" s="6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</row>
    <row r="905" spans="1:48" x14ac:dyDescent="0.4">
      <c r="A905" s="5"/>
      <c r="B905" s="5"/>
      <c r="C905" s="5"/>
      <c r="D905" s="5"/>
      <c r="E905" s="5"/>
      <c r="F905" s="5"/>
      <c r="G905" s="5"/>
      <c r="H905" s="6"/>
      <c r="I905" s="6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</row>
    <row r="906" spans="1:48" x14ac:dyDescent="0.4">
      <c r="A906" s="5"/>
      <c r="B906" s="5"/>
      <c r="C906" s="5"/>
      <c r="D906" s="5"/>
      <c r="E906" s="5"/>
      <c r="F906" s="5"/>
      <c r="G906" s="5"/>
      <c r="H906" s="6"/>
      <c r="I906" s="6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</row>
    <row r="907" spans="1:48" x14ac:dyDescent="0.4">
      <c r="A907" s="5"/>
      <c r="B907" s="5"/>
      <c r="C907" s="5"/>
      <c r="D907" s="5"/>
      <c r="E907" s="5"/>
      <c r="F907" s="5"/>
      <c r="G907" s="5"/>
      <c r="H907" s="6"/>
      <c r="I907" s="6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</row>
    <row r="908" spans="1:48" x14ac:dyDescent="0.4">
      <c r="A908" s="5"/>
      <c r="B908" s="5"/>
      <c r="C908" s="5"/>
      <c r="D908" s="5"/>
      <c r="E908" s="5"/>
      <c r="F908" s="5"/>
      <c r="G908" s="5"/>
      <c r="H908" s="6"/>
      <c r="I908" s="6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</row>
    <row r="909" spans="1:48" x14ac:dyDescent="0.4">
      <c r="A909" s="5"/>
      <c r="B909" s="5"/>
      <c r="C909" s="5"/>
      <c r="D909" s="5"/>
      <c r="E909" s="5"/>
      <c r="F909" s="5"/>
      <c r="G909" s="5"/>
      <c r="H909" s="6"/>
      <c r="I909" s="6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</row>
    <row r="910" spans="1:48" x14ac:dyDescent="0.4">
      <c r="A910" s="5"/>
      <c r="B910" s="5"/>
      <c r="C910" s="5"/>
      <c r="D910" s="5"/>
      <c r="E910" s="5"/>
      <c r="F910" s="5"/>
      <c r="G910" s="5"/>
      <c r="H910" s="6"/>
      <c r="I910" s="6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</row>
    <row r="911" spans="1:48" x14ac:dyDescent="0.4">
      <c r="A911" s="5"/>
      <c r="B911" s="5"/>
      <c r="C911" s="5"/>
      <c r="D911" s="5"/>
      <c r="E911" s="5"/>
      <c r="F911" s="5"/>
      <c r="G911" s="5"/>
      <c r="H911" s="6"/>
      <c r="I911" s="6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</row>
    <row r="912" spans="1:48" x14ac:dyDescent="0.4">
      <c r="A912" s="5"/>
      <c r="B912" s="5"/>
      <c r="C912" s="5"/>
      <c r="D912" s="5"/>
      <c r="E912" s="5"/>
      <c r="F912" s="5"/>
      <c r="G912" s="5"/>
      <c r="H912" s="6"/>
      <c r="I912" s="6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</row>
    <row r="913" spans="1:48" x14ac:dyDescent="0.4">
      <c r="A913" s="5"/>
      <c r="B913" s="5"/>
      <c r="C913" s="5"/>
      <c r="D913" s="5"/>
      <c r="E913" s="5"/>
      <c r="F913" s="5"/>
      <c r="G913" s="5"/>
      <c r="H913" s="6"/>
      <c r="I913" s="6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</row>
    <row r="914" spans="1:48" x14ac:dyDescent="0.4">
      <c r="A914" s="5"/>
      <c r="B914" s="5"/>
      <c r="C914" s="5"/>
      <c r="D914" s="5"/>
      <c r="E914" s="5"/>
      <c r="F914" s="5"/>
      <c r="G914" s="5"/>
      <c r="H914" s="6"/>
      <c r="I914" s="6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</row>
    <row r="915" spans="1:48" x14ac:dyDescent="0.4">
      <c r="A915" s="5"/>
      <c r="B915" s="5"/>
      <c r="C915" s="5"/>
      <c r="D915" s="5"/>
      <c r="E915" s="5"/>
      <c r="F915" s="5"/>
      <c r="G915" s="5"/>
      <c r="H915" s="6"/>
      <c r="I915" s="6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</row>
    <row r="916" spans="1:48" x14ac:dyDescent="0.4">
      <c r="A916" s="5"/>
      <c r="B916" s="5"/>
      <c r="C916" s="5"/>
      <c r="D916" s="5"/>
      <c r="E916" s="5"/>
      <c r="F916" s="5"/>
      <c r="G916" s="5"/>
      <c r="H916" s="6"/>
      <c r="I916" s="6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</row>
    <row r="917" spans="1:48" x14ac:dyDescent="0.4">
      <c r="A917" s="5"/>
      <c r="B917" s="5"/>
      <c r="C917" s="5"/>
      <c r="D917" s="5"/>
      <c r="E917" s="5"/>
      <c r="F917" s="5"/>
      <c r="G917" s="5"/>
      <c r="H917" s="6"/>
      <c r="I917" s="6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</row>
    <row r="918" spans="1:48" x14ac:dyDescent="0.4">
      <c r="A918" s="5"/>
      <c r="B918" s="5"/>
      <c r="C918" s="5"/>
      <c r="D918" s="5"/>
      <c r="E918" s="5"/>
      <c r="F918" s="5"/>
      <c r="G918" s="5"/>
      <c r="H918" s="6"/>
      <c r="I918" s="6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</row>
    <row r="919" spans="1:48" x14ac:dyDescent="0.4">
      <c r="A919" s="5"/>
      <c r="B919" s="5"/>
      <c r="C919" s="5"/>
      <c r="D919" s="5"/>
      <c r="E919" s="5"/>
      <c r="F919" s="5"/>
      <c r="G919" s="5"/>
      <c r="H919" s="6"/>
      <c r="I919" s="6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</row>
    <row r="920" spans="1:48" x14ac:dyDescent="0.4">
      <c r="A920" s="5"/>
      <c r="B920" s="5"/>
      <c r="C920" s="5"/>
      <c r="D920" s="5"/>
      <c r="E920" s="5"/>
      <c r="F920" s="5"/>
      <c r="G920" s="5"/>
      <c r="H920" s="6"/>
      <c r="I920" s="6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</row>
    <row r="921" spans="1:48" x14ac:dyDescent="0.4">
      <c r="A921" s="5"/>
      <c r="B921" s="5"/>
      <c r="C921" s="5"/>
      <c r="D921" s="5"/>
      <c r="E921" s="5"/>
      <c r="F921" s="5"/>
      <c r="G921" s="5"/>
      <c r="H921" s="6"/>
      <c r="I921" s="6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</row>
    <row r="922" spans="1:48" x14ac:dyDescent="0.4">
      <c r="A922" s="5"/>
      <c r="B922" s="5"/>
      <c r="C922" s="5"/>
      <c r="D922" s="5"/>
      <c r="E922" s="5"/>
      <c r="F922" s="5"/>
      <c r="G922" s="5"/>
      <c r="H922" s="6"/>
      <c r="I922" s="6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</row>
    <row r="923" spans="1:48" x14ac:dyDescent="0.4">
      <c r="A923" s="5"/>
      <c r="B923" s="5"/>
      <c r="C923" s="5"/>
      <c r="D923" s="5"/>
      <c r="E923" s="5"/>
      <c r="F923" s="5"/>
      <c r="G923" s="5"/>
      <c r="H923" s="6"/>
      <c r="I923" s="6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</row>
    <row r="924" spans="1:48" x14ac:dyDescent="0.4">
      <c r="A924" s="5"/>
      <c r="B924" s="5"/>
      <c r="C924" s="5"/>
      <c r="D924" s="5"/>
      <c r="E924" s="5"/>
      <c r="F924" s="5"/>
      <c r="G924" s="5"/>
      <c r="H924" s="6"/>
      <c r="I924" s="6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</row>
    <row r="925" spans="1:48" x14ac:dyDescent="0.4">
      <c r="A925" s="5"/>
      <c r="B925" s="5"/>
      <c r="C925" s="5"/>
      <c r="D925" s="5"/>
      <c r="E925" s="5"/>
      <c r="F925" s="5"/>
      <c r="G925" s="5"/>
      <c r="H925" s="6"/>
      <c r="I925" s="6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</row>
    <row r="926" spans="1:48" x14ac:dyDescent="0.4">
      <c r="A926" s="5"/>
      <c r="B926" s="5"/>
      <c r="C926" s="5"/>
      <c r="D926" s="5"/>
      <c r="E926" s="5"/>
      <c r="F926" s="5"/>
      <c r="G926" s="5"/>
      <c r="H926" s="6"/>
      <c r="I926" s="6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</row>
    <row r="927" spans="1:48" x14ac:dyDescent="0.4">
      <c r="A927" s="5"/>
      <c r="B927" s="5"/>
      <c r="C927" s="5"/>
      <c r="D927" s="5"/>
      <c r="E927" s="5"/>
      <c r="F927" s="5"/>
      <c r="G927" s="5"/>
      <c r="H927" s="6"/>
      <c r="I927" s="6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</row>
    <row r="928" spans="1:48" x14ac:dyDescent="0.4">
      <c r="A928" s="5"/>
      <c r="B928" s="5"/>
      <c r="C928" s="5"/>
      <c r="D928" s="5"/>
      <c r="E928" s="5"/>
      <c r="F928" s="5"/>
      <c r="G928" s="5"/>
      <c r="H928" s="6"/>
      <c r="I928" s="6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</row>
    <row r="929" spans="1:48" x14ac:dyDescent="0.4">
      <c r="A929" s="5"/>
      <c r="B929" s="5"/>
      <c r="C929" s="5"/>
      <c r="D929" s="5"/>
      <c r="E929" s="5"/>
      <c r="F929" s="5"/>
      <c r="G929" s="5"/>
      <c r="H929" s="6"/>
      <c r="I929" s="6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</row>
    <row r="930" spans="1:48" x14ac:dyDescent="0.4">
      <c r="A930" s="5"/>
      <c r="B930" s="5"/>
      <c r="C930" s="5"/>
      <c r="D930" s="5"/>
      <c r="E930" s="5"/>
      <c r="F930" s="5"/>
      <c r="G930" s="5"/>
      <c r="H930" s="6"/>
      <c r="I930" s="6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</row>
    <row r="931" spans="1:48" x14ac:dyDescent="0.4">
      <c r="A931" s="5"/>
      <c r="B931" s="5"/>
      <c r="C931" s="5"/>
      <c r="D931" s="5"/>
      <c r="E931" s="5"/>
      <c r="F931" s="5"/>
      <c r="G931" s="5"/>
      <c r="H931" s="6"/>
      <c r="I931" s="6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</row>
    <row r="932" spans="1:48" x14ac:dyDescent="0.4">
      <c r="A932" s="5"/>
      <c r="B932" s="5"/>
      <c r="C932" s="5"/>
      <c r="D932" s="5"/>
      <c r="E932" s="5"/>
      <c r="F932" s="5"/>
      <c r="G932" s="5"/>
      <c r="H932" s="6"/>
      <c r="I932" s="6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</row>
    <row r="933" spans="1:48" x14ac:dyDescent="0.4">
      <c r="A933" s="5"/>
      <c r="B933" s="5"/>
      <c r="C933" s="5"/>
      <c r="D933" s="5"/>
      <c r="E933" s="5"/>
      <c r="F933" s="5"/>
      <c r="G933" s="5"/>
      <c r="H933" s="6"/>
      <c r="I933" s="6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</row>
    <row r="934" spans="1:48" x14ac:dyDescent="0.4">
      <c r="A934" s="5"/>
      <c r="B934" s="5"/>
      <c r="C934" s="5"/>
      <c r="D934" s="5"/>
      <c r="E934" s="5"/>
      <c r="F934" s="5"/>
      <c r="G934" s="5"/>
      <c r="H934" s="6"/>
      <c r="I934" s="6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</row>
    <row r="935" spans="1:48" x14ac:dyDescent="0.4">
      <c r="A935" s="5"/>
      <c r="B935" s="5"/>
      <c r="C935" s="5"/>
      <c r="D935" s="5"/>
      <c r="E935" s="5"/>
      <c r="F935" s="5"/>
      <c r="G935" s="5"/>
      <c r="H935" s="6"/>
      <c r="I935" s="6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</row>
    <row r="936" spans="1:48" x14ac:dyDescent="0.4">
      <c r="A936" s="5"/>
      <c r="B936" s="5"/>
      <c r="C936" s="5"/>
      <c r="D936" s="5"/>
      <c r="E936" s="5"/>
      <c r="F936" s="5"/>
      <c r="G936" s="5"/>
      <c r="H936" s="6"/>
      <c r="I936" s="6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</row>
    <row r="937" spans="1:48" x14ac:dyDescent="0.4">
      <c r="A937" s="5"/>
      <c r="B937" s="5"/>
      <c r="C937" s="5"/>
      <c r="D937" s="5"/>
      <c r="E937" s="5"/>
      <c r="F937" s="5"/>
      <c r="G937" s="5"/>
      <c r="H937" s="6"/>
      <c r="I937" s="6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</row>
    <row r="938" spans="1:48" x14ac:dyDescent="0.4">
      <c r="A938" s="5"/>
      <c r="B938" s="5"/>
      <c r="C938" s="5"/>
      <c r="D938" s="5"/>
      <c r="E938" s="5"/>
      <c r="F938" s="5"/>
      <c r="G938" s="5"/>
      <c r="H938" s="6"/>
      <c r="I938" s="6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</row>
    <row r="939" spans="1:48" x14ac:dyDescent="0.4">
      <c r="A939" s="5"/>
      <c r="B939" s="5"/>
      <c r="C939" s="5"/>
      <c r="D939" s="5"/>
      <c r="E939" s="5"/>
      <c r="F939" s="5"/>
      <c r="G939" s="5"/>
      <c r="H939" s="6"/>
      <c r="I939" s="6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</row>
    <row r="940" spans="1:48" x14ac:dyDescent="0.4">
      <c r="A940" s="5"/>
      <c r="B940" s="5"/>
      <c r="C940" s="5"/>
      <c r="D940" s="5"/>
      <c r="E940" s="5"/>
      <c r="F940" s="5"/>
      <c r="G940" s="5"/>
      <c r="H940" s="6"/>
      <c r="I940" s="6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</row>
    <row r="941" spans="1:48" x14ac:dyDescent="0.4">
      <c r="A941" s="5"/>
      <c r="B941" s="5"/>
      <c r="C941" s="5"/>
      <c r="D941" s="5"/>
      <c r="E941" s="5"/>
      <c r="F941" s="5"/>
      <c r="G941" s="5"/>
      <c r="H941" s="6"/>
      <c r="I941" s="6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</row>
    <row r="942" spans="1:48" x14ac:dyDescent="0.4">
      <c r="A942" s="5"/>
      <c r="B942" s="5"/>
      <c r="C942" s="5"/>
      <c r="D942" s="5"/>
      <c r="E942" s="5"/>
      <c r="F942" s="5"/>
      <c r="G942" s="5"/>
      <c r="H942" s="6"/>
      <c r="I942" s="6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</row>
    <row r="943" spans="1:48" x14ac:dyDescent="0.4">
      <c r="A943" s="5"/>
      <c r="B943" s="5"/>
      <c r="C943" s="5"/>
      <c r="D943" s="5"/>
      <c r="E943" s="5"/>
      <c r="F943" s="5"/>
      <c r="G943" s="5"/>
      <c r="H943" s="6"/>
      <c r="I943" s="6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</row>
    <row r="944" spans="1:48" x14ac:dyDescent="0.4">
      <c r="A944" s="5"/>
      <c r="B944" s="5"/>
      <c r="C944" s="5"/>
      <c r="D944" s="5"/>
      <c r="E944" s="5"/>
      <c r="F944" s="5"/>
      <c r="G944" s="5"/>
      <c r="H944" s="6"/>
      <c r="I944" s="6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</row>
    <row r="945" spans="1:48" x14ac:dyDescent="0.4">
      <c r="A945" s="5"/>
      <c r="B945" s="5"/>
      <c r="C945" s="5"/>
      <c r="D945" s="5"/>
      <c r="E945" s="5"/>
      <c r="F945" s="5"/>
      <c r="G945" s="5"/>
      <c r="H945" s="6"/>
      <c r="I945" s="6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</row>
    <row r="946" spans="1:48" x14ac:dyDescent="0.4">
      <c r="A946" s="5"/>
      <c r="B946" s="5"/>
      <c r="C946" s="5"/>
      <c r="D946" s="5"/>
      <c r="E946" s="5"/>
      <c r="F946" s="5"/>
      <c r="G946" s="5"/>
      <c r="H946" s="6"/>
      <c r="I946" s="6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</row>
    <row r="947" spans="1:48" x14ac:dyDescent="0.4">
      <c r="A947" s="5"/>
      <c r="B947" s="5"/>
      <c r="C947" s="5"/>
      <c r="D947" s="5"/>
      <c r="E947" s="5"/>
      <c r="F947" s="5"/>
      <c r="G947" s="5"/>
      <c r="H947" s="6"/>
      <c r="I947" s="6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</row>
    <row r="948" spans="1:48" x14ac:dyDescent="0.4">
      <c r="A948" s="5"/>
      <c r="B948" s="5"/>
      <c r="C948" s="5"/>
      <c r="D948" s="5"/>
      <c r="E948" s="5"/>
      <c r="F948" s="5"/>
      <c r="G948" s="5"/>
      <c r="H948" s="6"/>
      <c r="I948" s="6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</row>
    <row r="949" spans="1:48" x14ac:dyDescent="0.4">
      <c r="A949" s="5"/>
      <c r="B949" s="5"/>
      <c r="C949" s="5"/>
      <c r="D949" s="5"/>
      <c r="E949" s="5"/>
      <c r="F949" s="5"/>
      <c r="G949" s="5"/>
      <c r="H949" s="6"/>
      <c r="I949" s="6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</row>
    <row r="950" spans="1:48" x14ac:dyDescent="0.4">
      <c r="A950" s="5"/>
      <c r="B950" s="5"/>
      <c r="C950" s="5"/>
      <c r="D950" s="5"/>
      <c r="E950" s="5"/>
      <c r="F950" s="5"/>
      <c r="G950" s="5"/>
      <c r="H950" s="6"/>
      <c r="I950" s="6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</row>
    <row r="951" spans="1:48" x14ac:dyDescent="0.4">
      <c r="A951" s="5"/>
      <c r="B951" s="5"/>
      <c r="C951" s="5"/>
      <c r="D951" s="5"/>
      <c r="E951" s="5"/>
      <c r="F951" s="5"/>
      <c r="G951" s="5"/>
      <c r="H951" s="6"/>
      <c r="I951" s="6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</row>
    <row r="952" spans="1:48" x14ac:dyDescent="0.4">
      <c r="A952" s="5"/>
      <c r="B952" s="5"/>
      <c r="C952" s="5"/>
      <c r="D952" s="5"/>
      <c r="E952" s="5"/>
      <c r="F952" s="5"/>
      <c r="G952" s="5"/>
      <c r="H952" s="6"/>
      <c r="I952" s="6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</row>
    <row r="953" spans="1:48" x14ac:dyDescent="0.4">
      <c r="A953" s="5"/>
      <c r="B953" s="5"/>
      <c r="C953" s="5"/>
      <c r="D953" s="5"/>
      <c r="E953" s="5"/>
      <c r="F953" s="5"/>
      <c r="G953" s="5"/>
      <c r="H953" s="6"/>
      <c r="I953" s="6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</row>
    <row r="954" spans="1:48" x14ac:dyDescent="0.4">
      <c r="A954" s="5"/>
      <c r="B954" s="5"/>
      <c r="C954" s="5"/>
      <c r="D954" s="5"/>
      <c r="E954" s="5"/>
      <c r="F954" s="5"/>
      <c r="G954" s="5"/>
      <c r="H954" s="6"/>
      <c r="I954" s="6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</row>
    <row r="955" spans="1:48" x14ac:dyDescent="0.4">
      <c r="A955" s="5"/>
      <c r="B955" s="5"/>
      <c r="C955" s="5"/>
      <c r="D955" s="5"/>
      <c r="E955" s="5"/>
      <c r="F955" s="5"/>
      <c r="G955" s="5"/>
      <c r="H955" s="6"/>
      <c r="I955" s="6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</row>
    <row r="956" spans="1:48" x14ac:dyDescent="0.4">
      <c r="A956" s="5"/>
      <c r="B956" s="5"/>
      <c r="C956" s="5"/>
      <c r="D956" s="5"/>
      <c r="E956" s="5"/>
      <c r="F956" s="5"/>
      <c r="G956" s="5"/>
      <c r="H956" s="6"/>
      <c r="I956" s="6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</row>
    <row r="957" spans="1:48" x14ac:dyDescent="0.4">
      <c r="A957" s="5"/>
      <c r="B957" s="5"/>
      <c r="C957" s="5"/>
      <c r="D957" s="5"/>
      <c r="E957" s="5"/>
      <c r="F957" s="5"/>
      <c r="G957" s="5"/>
      <c r="H957" s="6"/>
      <c r="I957" s="6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</row>
    <row r="958" spans="1:48" x14ac:dyDescent="0.4">
      <c r="A958" s="5"/>
      <c r="B958" s="5"/>
      <c r="C958" s="5"/>
      <c r="D958" s="5"/>
      <c r="E958" s="5"/>
      <c r="F958" s="5"/>
      <c r="G958" s="5"/>
      <c r="H958" s="6"/>
      <c r="I958" s="6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</row>
    <row r="959" spans="1:48" x14ac:dyDescent="0.4">
      <c r="A959" s="5"/>
      <c r="B959" s="5"/>
      <c r="C959" s="5"/>
      <c r="D959" s="5"/>
      <c r="E959" s="5"/>
      <c r="F959" s="5"/>
      <c r="G959" s="5"/>
      <c r="H959" s="6"/>
      <c r="I959" s="6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</row>
    <row r="960" spans="1:48" x14ac:dyDescent="0.4">
      <c r="A960" s="5"/>
      <c r="B960" s="5"/>
      <c r="C960" s="5"/>
      <c r="D960" s="5"/>
      <c r="E960" s="5"/>
      <c r="F960" s="5"/>
      <c r="G960" s="5"/>
      <c r="H960" s="6"/>
      <c r="I960" s="6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</row>
    <row r="961" spans="1:48" x14ac:dyDescent="0.4">
      <c r="A961" s="5"/>
      <c r="B961" s="5"/>
      <c r="C961" s="5"/>
      <c r="D961" s="5"/>
      <c r="E961" s="5"/>
      <c r="F961" s="5"/>
      <c r="G961" s="5"/>
      <c r="H961" s="6"/>
      <c r="I961" s="6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</row>
    <row r="962" spans="1:48" x14ac:dyDescent="0.4">
      <c r="A962" s="5"/>
      <c r="B962" s="5"/>
      <c r="C962" s="5"/>
      <c r="D962" s="5"/>
      <c r="E962" s="5"/>
      <c r="F962" s="5"/>
      <c r="G962" s="5"/>
      <c r="H962" s="6"/>
      <c r="I962" s="6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</row>
    <row r="963" spans="1:48" x14ac:dyDescent="0.4">
      <c r="A963" s="5"/>
      <c r="B963" s="5"/>
      <c r="C963" s="5"/>
      <c r="D963" s="5"/>
      <c r="E963" s="5"/>
      <c r="F963" s="5"/>
      <c r="G963" s="5"/>
      <c r="H963" s="6"/>
      <c r="I963" s="6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</row>
    <row r="964" spans="1:48" x14ac:dyDescent="0.4">
      <c r="A964" s="5"/>
      <c r="B964" s="5"/>
      <c r="C964" s="5"/>
      <c r="D964" s="5"/>
      <c r="E964" s="5"/>
      <c r="F964" s="5"/>
      <c r="G964" s="5"/>
      <c r="H964" s="6"/>
      <c r="I964" s="6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</row>
    <row r="965" spans="1:48" x14ac:dyDescent="0.4">
      <c r="A965" s="5"/>
      <c r="B965" s="5"/>
      <c r="C965" s="5"/>
      <c r="D965" s="5"/>
      <c r="E965" s="5"/>
      <c r="F965" s="5"/>
      <c r="G965" s="5"/>
      <c r="H965" s="6"/>
      <c r="I965" s="6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</row>
    <row r="966" spans="1:48" x14ac:dyDescent="0.4">
      <c r="A966" s="5"/>
      <c r="B966" s="5"/>
      <c r="C966" s="5"/>
      <c r="D966" s="5"/>
      <c r="E966" s="5"/>
      <c r="F966" s="5"/>
      <c r="G966" s="5"/>
      <c r="H966" s="6"/>
      <c r="I966" s="6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</row>
    <row r="967" spans="1:48" x14ac:dyDescent="0.4">
      <c r="A967" s="5"/>
      <c r="B967" s="5"/>
      <c r="C967" s="5"/>
      <c r="D967" s="5"/>
      <c r="E967" s="5"/>
      <c r="F967" s="5"/>
      <c r="G967" s="5"/>
      <c r="H967" s="6"/>
      <c r="I967" s="6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</row>
    <row r="968" spans="1:48" x14ac:dyDescent="0.4">
      <c r="A968" s="5"/>
      <c r="B968" s="5"/>
      <c r="C968" s="5"/>
      <c r="D968" s="5"/>
      <c r="E968" s="5"/>
      <c r="F968" s="5"/>
      <c r="G968" s="5"/>
      <c r="H968" s="6"/>
      <c r="I968" s="6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</row>
    <row r="969" spans="1:48" x14ac:dyDescent="0.4">
      <c r="A969" s="5"/>
      <c r="B969" s="5"/>
      <c r="C969" s="5"/>
      <c r="D969" s="5"/>
      <c r="E969" s="5"/>
      <c r="F969" s="5"/>
      <c r="G969" s="5"/>
      <c r="H969" s="6"/>
      <c r="I969" s="6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</row>
    <row r="970" spans="1:48" x14ac:dyDescent="0.4">
      <c r="A970" s="5"/>
      <c r="B970" s="5"/>
      <c r="C970" s="5"/>
      <c r="D970" s="5"/>
      <c r="E970" s="5"/>
      <c r="F970" s="5"/>
      <c r="G970" s="5"/>
      <c r="H970" s="6"/>
      <c r="I970" s="6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</row>
    <row r="971" spans="1:48" x14ac:dyDescent="0.4">
      <c r="A971" s="5"/>
      <c r="B971" s="5"/>
      <c r="C971" s="5"/>
      <c r="D971" s="5"/>
      <c r="E971" s="5"/>
      <c r="F971" s="5"/>
      <c r="G971" s="5"/>
      <c r="H971" s="6"/>
      <c r="I971" s="6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</row>
    <row r="972" spans="1:48" x14ac:dyDescent="0.4">
      <c r="A972" s="5"/>
      <c r="B972" s="5"/>
      <c r="C972" s="5"/>
      <c r="D972" s="5"/>
      <c r="E972" s="5"/>
      <c r="F972" s="5"/>
      <c r="G972" s="5"/>
      <c r="H972" s="6"/>
      <c r="I972" s="6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</row>
    <row r="973" spans="1:48" x14ac:dyDescent="0.4">
      <c r="A973" s="5"/>
      <c r="B973" s="5"/>
      <c r="C973" s="5"/>
      <c r="D973" s="5"/>
      <c r="E973" s="5"/>
      <c r="F973" s="5"/>
      <c r="G973" s="5"/>
      <c r="H973" s="6"/>
      <c r="I973" s="6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</row>
    <row r="974" spans="1:48" x14ac:dyDescent="0.4">
      <c r="A974" s="5"/>
      <c r="B974" s="5"/>
      <c r="C974" s="5"/>
      <c r="D974" s="5"/>
      <c r="E974" s="5"/>
      <c r="F974" s="5"/>
      <c r="G974" s="5"/>
      <c r="H974" s="6"/>
      <c r="I974" s="6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</row>
    <row r="975" spans="1:48" x14ac:dyDescent="0.4">
      <c r="A975" s="5"/>
      <c r="B975" s="5"/>
      <c r="C975" s="5"/>
      <c r="D975" s="5"/>
      <c r="E975" s="5"/>
      <c r="F975" s="5"/>
      <c r="G975" s="5"/>
      <c r="H975" s="6"/>
      <c r="I975" s="6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</row>
    <row r="976" spans="1:48" x14ac:dyDescent="0.4">
      <c r="A976" s="5"/>
      <c r="B976" s="5"/>
      <c r="C976" s="5"/>
      <c r="D976" s="5"/>
      <c r="E976" s="5"/>
      <c r="F976" s="5"/>
      <c r="G976" s="5"/>
      <c r="H976" s="6"/>
      <c r="I976" s="6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</row>
    <row r="977" spans="1:48" x14ac:dyDescent="0.4">
      <c r="A977" s="5"/>
      <c r="B977" s="5"/>
      <c r="C977" s="5"/>
      <c r="D977" s="5"/>
      <c r="E977" s="5"/>
      <c r="F977" s="5"/>
      <c r="G977" s="5"/>
      <c r="H977" s="6"/>
      <c r="I977" s="6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</row>
    <row r="978" spans="1:48" x14ac:dyDescent="0.4">
      <c r="A978" s="5"/>
      <c r="B978" s="5"/>
      <c r="C978" s="5"/>
      <c r="D978" s="5"/>
      <c r="E978" s="5"/>
      <c r="F978" s="5"/>
      <c r="G978" s="5"/>
      <c r="H978" s="6"/>
      <c r="I978" s="6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</row>
    <row r="979" spans="1:48" x14ac:dyDescent="0.4">
      <c r="A979" s="5"/>
      <c r="B979" s="5"/>
      <c r="C979" s="5"/>
      <c r="D979" s="5"/>
      <c r="E979" s="5"/>
      <c r="F979" s="5"/>
      <c r="G979" s="5"/>
      <c r="H979" s="6"/>
      <c r="I979" s="6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</row>
    <row r="980" spans="1:48" x14ac:dyDescent="0.4">
      <c r="A980" s="5"/>
      <c r="B980" s="5"/>
      <c r="C980" s="5"/>
      <c r="D980" s="5"/>
      <c r="E980" s="5"/>
      <c r="F980" s="5"/>
      <c r="G980" s="5"/>
      <c r="H980" s="6"/>
      <c r="I980" s="6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</row>
    <row r="981" spans="1:48" x14ac:dyDescent="0.4">
      <c r="A981" s="5"/>
      <c r="B981" s="5"/>
      <c r="C981" s="5"/>
      <c r="D981" s="5"/>
      <c r="E981" s="5"/>
      <c r="F981" s="5"/>
      <c r="G981" s="5"/>
      <c r="H981" s="6"/>
      <c r="I981" s="6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</row>
    <row r="982" spans="1:48" x14ac:dyDescent="0.4">
      <c r="A982" s="5"/>
      <c r="B982" s="5"/>
      <c r="C982" s="5"/>
      <c r="D982" s="5"/>
      <c r="E982" s="5"/>
      <c r="F982" s="5"/>
      <c r="G982" s="5"/>
      <c r="H982" s="6"/>
      <c r="I982" s="6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</row>
    <row r="983" spans="1:48" x14ac:dyDescent="0.4">
      <c r="A983" s="5"/>
      <c r="B983" s="5"/>
      <c r="C983" s="5"/>
      <c r="D983" s="5"/>
      <c r="E983" s="5"/>
      <c r="F983" s="5"/>
      <c r="G983" s="5"/>
      <c r="H983" s="6"/>
      <c r="I983" s="6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</row>
    <row r="984" spans="1:48" x14ac:dyDescent="0.4">
      <c r="A984" s="5"/>
      <c r="B984" s="5"/>
      <c r="C984" s="5"/>
      <c r="D984" s="5"/>
      <c r="E984" s="5"/>
      <c r="F984" s="5"/>
      <c r="G984" s="5"/>
      <c r="H984" s="6"/>
      <c r="I984" s="6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</row>
    <row r="985" spans="1:48" x14ac:dyDescent="0.4">
      <c r="A985" s="5"/>
      <c r="B985" s="5"/>
      <c r="C985" s="5"/>
      <c r="D985" s="5"/>
      <c r="E985" s="5"/>
      <c r="F985" s="5"/>
      <c r="G985" s="5"/>
      <c r="H985" s="6"/>
      <c r="I985" s="6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</row>
    <row r="986" spans="1:48" x14ac:dyDescent="0.4">
      <c r="A986" s="5"/>
      <c r="B986" s="5"/>
      <c r="C986" s="5"/>
      <c r="D986" s="5"/>
      <c r="E986" s="5"/>
      <c r="F986" s="5"/>
      <c r="G986" s="5"/>
      <c r="H986" s="6"/>
      <c r="I986" s="6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</row>
    <row r="987" spans="1:48" x14ac:dyDescent="0.4">
      <c r="A987" s="5"/>
      <c r="B987" s="5"/>
      <c r="C987" s="5"/>
      <c r="D987" s="5"/>
      <c r="E987" s="5"/>
      <c r="F987" s="5"/>
      <c r="G987" s="5"/>
      <c r="H987" s="6"/>
      <c r="I987" s="6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</row>
    <row r="988" spans="1:48" x14ac:dyDescent="0.4">
      <c r="A988" s="5"/>
      <c r="B988" s="5"/>
      <c r="C988" s="5"/>
      <c r="D988" s="5"/>
      <c r="E988" s="5"/>
      <c r="F988" s="5"/>
      <c r="G988" s="5"/>
      <c r="H988" s="6"/>
      <c r="I988" s="6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</row>
    <row r="989" spans="1:48" x14ac:dyDescent="0.4">
      <c r="A989" s="5"/>
      <c r="B989" s="5"/>
      <c r="C989" s="5"/>
      <c r="D989" s="5"/>
      <c r="E989" s="5"/>
      <c r="F989" s="5"/>
      <c r="G989" s="5"/>
      <c r="H989" s="6"/>
      <c r="I989" s="6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</row>
    <row r="990" spans="1:48" x14ac:dyDescent="0.4">
      <c r="A990" s="5"/>
      <c r="B990" s="5"/>
      <c r="C990" s="5"/>
      <c r="D990" s="5"/>
      <c r="E990" s="5"/>
      <c r="F990" s="5"/>
      <c r="G990" s="5"/>
      <c r="H990" s="6"/>
      <c r="I990" s="6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</row>
    <row r="991" spans="1:48" x14ac:dyDescent="0.4">
      <c r="A991" s="5"/>
      <c r="B991" s="5"/>
      <c r="C991" s="5"/>
      <c r="D991" s="5"/>
      <c r="E991" s="5"/>
      <c r="F991" s="5"/>
      <c r="G991" s="5"/>
      <c r="H991" s="6"/>
      <c r="I991" s="6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</row>
    <row r="992" spans="1:48" x14ac:dyDescent="0.4">
      <c r="A992" s="5"/>
      <c r="B992" s="5"/>
      <c r="C992" s="5"/>
      <c r="D992" s="5"/>
      <c r="E992" s="5"/>
      <c r="F992" s="5"/>
      <c r="G992" s="5"/>
      <c r="H992" s="6"/>
      <c r="I992" s="6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</row>
    <row r="993" spans="1:48" x14ac:dyDescent="0.4">
      <c r="A993" s="5"/>
      <c r="B993" s="5"/>
      <c r="C993" s="5"/>
      <c r="D993" s="5"/>
      <c r="E993" s="5"/>
      <c r="F993" s="5"/>
      <c r="G993" s="5"/>
      <c r="H993" s="6"/>
      <c r="I993" s="6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</row>
    <row r="994" spans="1:48" x14ac:dyDescent="0.4">
      <c r="A994" s="5"/>
      <c r="B994" s="5"/>
      <c r="C994" s="5"/>
      <c r="D994" s="5"/>
      <c r="E994" s="5"/>
      <c r="F994" s="5"/>
      <c r="G994" s="5"/>
      <c r="H994" s="6"/>
      <c r="I994" s="6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</row>
    <row r="995" spans="1:48" x14ac:dyDescent="0.4">
      <c r="A995" s="5"/>
      <c r="B995" s="5"/>
      <c r="C995" s="5"/>
      <c r="D995" s="5"/>
      <c r="E995" s="5"/>
      <c r="F995" s="5"/>
      <c r="G995" s="5"/>
      <c r="H995" s="6"/>
      <c r="I995" s="6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</row>
    <row r="996" spans="1:48" x14ac:dyDescent="0.4">
      <c r="A996" s="5"/>
      <c r="B996" s="5"/>
      <c r="C996" s="5"/>
      <c r="D996" s="5"/>
      <c r="E996" s="5"/>
      <c r="F996" s="5"/>
      <c r="G996" s="5"/>
      <c r="H996" s="6"/>
      <c r="I996" s="6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</row>
    <row r="997" spans="1:48" x14ac:dyDescent="0.4">
      <c r="A997" s="5"/>
      <c r="B997" s="5"/>
      <c r="C997" s="5"/>
      <c r="D997" s="5"/>
      <c r="E997" s="5"/>
      <c r="F997" s="5"/>
      <c r="G997" s="5"/>
      <c r="H997" s="6"/>
      <c r="I997" s="6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</row>
    <row r="998" spans="1:48" x14ac:dyDescent="0.4">
      <c r="A998" s="5"/>
      <c r="B998" s="5"/>
      <c r="C998" s="5"/>
      <c r="D998" s="5"/>
      <c r="E998" s="5"/>
      <c r="F998" s="5"/>
      <c r="G998" s="5"/>
      <c r="H998" s="6"/>
      <c r="I998" s="6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</row>
    <row r="999" spans="1:48" x14ac:dyDescent="0.4">
      <c r="A999" s="5"/>
      <c r="B999" s="5"/>
      <c r="C999" s="5"/>
      <c r="D999" s="5"/>
      <c r="E999" s="5"/>
      <c r="F999" s="5"/>
      <c r="G999" s="5"/>
      <c r="H999" s="6"/>
      <c r="I999" s="6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</row>
    <row r="1000" spans="1:48" x14ac:dyDescent="0.4">
      <c r="A1000" s="5"/>
      <c r="B1000" s="5"/>
      <c r="C1000" s="5"/>
      <c r="D1000" s="5"/>
      <c r="E1000" s="5"/>
      <c r="F1000" s="5"/>
      <c r="G1000" s="5"/>
      <c r="H1000" s="6"/>
      <c r="I1000" s="6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</row>
    <row r="1001" spans="1:48" x14ac:dyDescent="0.4">
      <c r="A1001" s="5"/>
      <c r="B1001" s="5"/>
      <c r="C1001" s="5"/>
      <c r="D1001" s="5"/>
      <c r="E1001" s="5"/>
      <c r="F1001" s="5"/>
      <c r="G1001" s="5"/>
      <c r="H1001" s="6"/>
      <c r="I1001" s="6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</row>
    <row r="1002" spans="1:48" x14ac:dyDescent="0.4">
      <c r="A1002" s="5"/>
      <c r="B1002" s="5"/>
      <c r="C1002" s="5"/>
      <c r="D1002" s="5"/>
      <c r="E1002" s="5"/>
      <c r="F1002" s="5"/>
      <c r="G1002" s="5"/>
      <c r="H1002" s="6"/>
      <c r="I1002" s="6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</row>
    <row r="1003" spans="1:48" x14ac:dyDescent="0.4">
      <c r="A1003" s="5"/>
      <c r="B1003" s="5"/>
      <c r="C1003" s="5"/>
      <c r="D1003" s="5"/>
      <c r="E1003" s="5"/>
      <c r="F1003" s="5"/>
      <c r="G1003" s="5"/>
      <c r="H1003" s="6"/>
      <c r="I1003" s="6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</row>
    <row r="1004" spans="1:48" x14ac:dyDescent="0.4">
      <c r="A1004" s="5"/>
      <c r="B1004" s="5"/>
      <c r="C1004" s="5"/>
      <c r="D1004" s="5"/>
      <c r="E1004" s="5"/>
      <c r="F1004" s="5"/>
      <c r="G1004" s="5"/>
      <c r="H1004" s="6"/>
      <c r="I1004" s="6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</row>
    <row r="1005" spans="1:48" x14ac:dyDescent="0.4">
      <c r="A1005" s="5"/>
      <c r="B1005" s="5"/>
      <c r="C1005" s="5"/>
      <c r="D1005" s="5"/>
      <c r="E1005" s="5"/>
      <c r="F1005" s="5"/>
      <c r="G1005" s="5"/>
      <c r="H1005" s="6"/>
      <c r="I1005" s="6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</row>
    <row r="1006" spans="1:48" x14ac:dyDescent="0.4">
      <c r="A1006" s="5"/>
      <c r="B1006" s="5"/>
      <c r="C1006" s="5"/>
      <c r="D1006" s="5"/>
      <c r="E1006" s="5"/>
      <c r="F1006" s="5"/>
      <c r="G1006" s="5"/>
      <c r="H1006" s="6"/>
      <c r="I1006" s="6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</row>
    <row r="1007" spans="1:48" x14ac:dyDescent="0.4">
      <c r="A1007" s="5"/>
      <c r="B1007" s="5"/>
      <c r="C1007" s="5"/>
      <c r="D1007" s="5"/>
      <c r="E1007" s="5"/>
      <c r="F1007" s="5"/>
      <c r="G1007" s="5"/>
      <c r="H1007" s="6"/>
      <c r="I1007" s="6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</row>
    <row r="1008" spans="1:48" x14ac:dyDescent="0.4">
      <c r="A1008" s="5"/>
      <c r="B1008" s="5"/>
      <c r="C1008" s="5"/>
      <c r="D1008" s="5"/>
      <c r="E1008" s="5"/>
      <c r="F1008" s="5"/>
      <c r="G1008" s="5"/>
      <c r="H1008" s="6"/>
      <c r="I1008" s="6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</row>
    <row r="1009" spans="1:48" x14ac:dyDescent="0.4">
      <c r="A1009" s="5"/>
      <c r="B1009" s="5"/>
      <c r="C1009" s="5"/>
      <c r="D1009" s="5"/>
      <c r="E1009" s="5"/>
      <c r="F1009" s="5"/>
      <c r="G1009" s="5"/>
      <c r="H1009" s="6"/>
      <c r="I1009" s="6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</row>
    <row r="1010" spans="1:48" x14ac:dyDescent="0.4">
      <c r="A1010" s="5"/>
      <c r="B1010" s="5"/>
      <c r="C1010" s="5"/>
      <c r="D1010" s="5"/>
      <c r="E1010" s="5"/>
      <c r="F1010" s="5"/>
      <c r="G1010" s="5"/>
      <c r="H1010" s="6"/>
      <c r="I1010" s="6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</row>
    <row r="1011" spans="1:48" x14ac:dyDescent="0.4">
      <c r="A1011" s="5"/>
      <c r="B1011" s="5"/>
      <c r="C1011" s="5"/>
      <c r="D1011" s="5"/>
      <c r="E1011" s="5"/>
      <c r="F1011" s="5"/>
      <c r="G1011" s="5"/>
      <c r="H1011" s="6"/>
      <c r="I1011" s="6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</row>
    <row r="1012" spans="1:48" x14ac:dyDescent="0.4">
      <c r="A1012" s="5"/>
      <c r="B1012" s="5"/>
      <c r="C1012" s="5"/>
      <c r="D1012" s="5"/>
      <c r="E1012" s="5"/>
      <c r="F1012" s="5"/>
      <c r="G1012" s="5"/>
      <c r="H1012" s="6"/>
      <c r="I1012" s="6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</row>
    <row r="1013" spans="1:48" x14ac:dyDescent="0.4">
      <c r="A1013" s="5"/>
      <c r="B1013" s="5"/>
      <c r="C1013" s="5"/>
      <c r="D1013" s="5"/>
      <c r="E1013" s="5"/>
      <c r="F1013" s="5"/>
      <c r="G1013" s="5"/>
      <c r="H1013" s="6"/>
      <c r="I1013" s="6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</row>
    <row r="1014" spans="1:48" x14ac:dyDescent="0.4">
      <c r="A1014" s="5"/>
      <c r="B1014" s="5"/>
      <c r="C1014" s="5"/>
      <c r="D1014" s="5"/>
      <c r="E1014" s="5"/>
      <c r="F1014" s="5"/>
      <c r="G1014" s="5"/>
      <c r="H1014" s="6"/>
      <c r="I1014" s="6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</row>
    <row r="1015" spans="1:48" x14ac:dyDescent="0.4">
      <c r="A1015" s="5"/>
      <c r="B1015" s="5"/>
      <c r="C1015" s="5"/>
      <c r="D1015" s="5"/>
      <c r="E1015" s="5"/>
      <c r="F1015" s="5"/>
      <c r="G1015" s="5"/>
      <c r="H1015" s="6"/>
      <c r="I1015" s="6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</row>
    <row r="1016" spans="1:48" x14ac:dyDescent="0.4">
      <c r="A1016" s="5"/>
      <c r="B1016" s="5"/>
      <c r="C1016" s="5"/>
      <c r="D1016" s="5"/>
      <c r="E1016" s="5"/>
      <c r="F1016" s="5"/>
      <c r="G1016" s="5"/>
      <c r="H1016" s="6"/>
      <c r="I1016" s="6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</row>
    <row r="1017" spans="1:48" x14ac:dyDescent="0.4">
      <c r="A1017" s="5"/>
      <c r="B1017" s="5"/>
      <c r="C1017" s="5"/>
      <c r="D1017" s="5"/>
      <c r="E1017" s="5"/>
      <c r="F1017" s="5"/>
      <c r="G1017" s="5"/>
      <c r="H1017" s="6"/>
      <c r="I1017" s="6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</row>
    <row r="1018" spans="1:48" x14ac:dyDescent="0.4">
      <c r="A1018" s="5"/>
      <c r="B1018" s="5"/>
      <c r="C1018" s="5"/>
      <c r="D1018" s="5"/>
      <c r="E1018" s="5"/>
      <c r="F1018" s="5"/>
      <c r="G1018" s="5"/>
      <c r="H1018" s="6"/>
      <c r="I1018" s="6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</row>
    <row r="1019" spans="1:48" x14ac:dyDescent="0.4">
      <c r="A1019" s="5"/>
      <c r="B1019" s="5"/>
      <c r="C1019" s="5"/>
      <c r="D1019" s="5"/>
      <c r="E1019" s="5"/>
      <c r="F1019" s="5"/>
      <c r="G1019" s="5"/>
      <c r="H1019" s="6"/>
      <c r="I1019" s="6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</row>
    <row r="1020" spans="1:48" x14ac:dyDescent="0.4">
      <c r="A1020" s="5"/>
      <c r="B1020" s="5"/>
      <c r="C1020" s="5"/>
      <c r="D1020" s="5"/>
      <c r="E1020" s="5"/>
      <c r="F1020" s="5"/>
      <c r="G1020" s="5"/>
      <c r="H1020" s="6"/>
      <c r="I1020" s="6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</row>
    <row r="1021" spans="1:48" x14ac:dyDescent="0.4">
      <c r="A1021" s="5"/>
      <c r="B1021" s="5"/>
      <c r="C1021" s="5"/>
      <c r="D1021" s="5"/>
      <c r="E1021" s="5"/>
      <c r="F1021" s="5"/>
      <c r="G1021" s="5"/>
      <c r="H1021" s="6"/>
      <c r="I1021" s="6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</row>
    <row r="1022" spans="1:48" x14ac:dyDescent="0.4">
      <c r="A1022" s="5"/>
      <c r="B1022" s="5"/>
      <c r="C1022" s="5"/>
      <c r="D1022" s="5"/>
      <c r="E1022" s="5"/>
      <c r="F1022" s="5"/>
      <c r="G1022" s="5"/>
      <c r="H1022" s="6"/>
      <c r="I1022" s="6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</row>
    <row r="1023" spans="1:48" x14ac:dyDescent="0.4">
      <c r="A1023" s="5"/>
      <c r="B1023" s="5"/>
      <c r="C1023" s="5"/>
      <c r="D1023" s="5"/>
      <c r="E1023" s="5"/>
      <c r="F1023" s="5"/>
      <c r="G1023" s="5"/>
      <c r="H1023" s="6"/>
      <c r="I1023" s="6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</row>
    <row r="1024" spans="1:48" x14ac:dyDescent="0.4">
      <c r="A1024" s="5"/>
      <c r="B1024" s="5"/>
      <c r="C1024" s="5"/>
      <c r="D1024" s="5"/>
      <c r="E1024" s="5"/>
      <c r="F1024" s="5"/>
      <c r="G1024" s="5"/>
      <c r="H1024" s="6"/>
      <c r="I1024" s="6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</row>
    <row r="1025" spans="1:48" x14ac:dyDescent="0.4">
      <c r="A1025" s="5"/>
      <c r="B1025" s="5"/>
      <c r="C1025" s="5"/>
      <c r="D1025" s="5"/>
      <c r="E1025" s="5"/>
      <c r="F1025" s="5"/>
      <c r="G1025" s="5"/>
      <c r="H1025" s="6"/>
      <c r="I1025" s="6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</row>
    <row r="1026" spans="1:48" x14ac:dyDescent="0.4">
      <c r="A1026" s="5"/>
      <c r="B1026" s="5"/>
      <c r="C1026" s="5"/>
      <c r="D1026" s="5"/>
      <c r="E1026" s="5"/>
      <c r="F1026" s="5"/>
      <c r="G1026" s="5"/>
      <c r="H1026" s="6"/>
      <c r="I1026" s="6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</row>
    <row r="1027" spans="1:48" x14ac:dyDescent="0.4">
      <c r="A1027" s="5"/>
      <c r="B1027" s="5"/>
      <c r="C1027" s="5"/>
      <c r="D1027" s="5"/>
      <c r="E1027" s="5"/>
      <c r="F1027" s="5"/>
      <c r="G1027" s="5"/>
      <c r="H1027" s="6"/>
      <c r="I1027" s="6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</row>
    <row r="1028" spans="1:48" x14ac:dyDescent="0.4">
      <c r="A1028" s="5"/>
      <c r="B1028" s="5"/>
      <c r="C1028" s="5"/>
      <c r="D1028" s="5"/>
      <c r="E1028" s="5"/>
      <c r="F1028" s="5"/>
      <c r="G1028" s="5"/>
      <c r="H1028" s="6"/>
      <c r="I1028" s="6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</row>
    <row r="1029" spans="1:48" x14ac:dyDescent="0.4">
      <c r="A1029" s="5"/>
      <c r="B1029" s="5"/>
      <c r="C1029" s="5"/>
      <c r="D1029" s="5"/>
      <c r="E1029" s="5"/>
      <c r="F1029" s="5"/>
      <c r="G1029" s="5"/>
      <c r="H1029" s="6"/>
      <c r="I1029" s="6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</row>
    <row r="1030" spans="1:48" x14ac:dyDescent="0.4">
      <c r="A1030" s="5"/>
      <c r="B1030" s="5"/>
      <c r="C1030" s="5"/>
      <c r="D1030" s="5"/>
      <c r="E1030" s="5"/>
      <c r="F1030" s="5"/>
      <c r="G1030" s="5"/>
      <c r="H1030" s="6"/>
      <c r="I1030" s="6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</row>
    <row r="1031" spans="1:48" x14ac:dyDescent="0.4">
      <c r="A1031" s="5"/>
      <c r="B1031" s="5"/>
      <c r="C1031" s="5"/>
      <c r="D1031" s="5"/>
      <c r="E1031" s="5"/>
      <c r="F1031" s="5"/>
      <c r="G1031" s="5"/>
      <c r="H1031" s="6"/>
      <c r="I1031" s="6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</row>
    <row r="1032" spans="1:48" x14ac:dyDescent="0.4">
      <c r="A1032" s="5"/>
      <c r="B1032" s="5"/>
      <c r="C1032" s="5"/>
      <c r="D1032" s="5"/>
      <c r="E1032" s="5"/>
      <c r="F1032" s="5"/>
      <c r="G1032" s="5"/>
      <c r="H1032" s="6"/>
      <c r="I1032" s="6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</row>
    <row r="1033" spans="1:48" x14ac:dyDescent="0.4">
      <c r="A1033" s="5"/>
      <c r="B1033" s="5"/>
      <c r="C1033" s="5"/>
      <c r="D1033" s="5"/>
      <c r="E1033" s="5"/>
      <c r="F1033" s="5"/>
      <c r="G1033" s="5"/>
      <c r="H1033" s="6"/>
      <c r="I1033" s="6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</row>
    <row r="1034" spans="1:48" x14ac:dyDescent="0.4">
      <c r="A1034" s="5"/>
      <c r="B1034" s="5"/>
      <c r="C1034" s="5"/>
      <c r="D1034" s="5"/>
      <c r="E1034" s="5"/>
      <c r="F1034" s="5"/>
      <c r="G1034" s="5"/>
      <c r="H1034" s="6"/>
      <c r="I1034" s="6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</row>
    <row r="1035" spans="1:48" x14ac:dyDescent="0.4">
      <c r="A1035" s="5"/>
      <c r="B1035" s="5"/>
      <c r="C1035" s="5"/>
      <c r="D1035" s="5"/>
      <c r="E1035" s="5"/>
      <c r="F1035" s="5"/>
      <c r="G1035" s="5"/>
      <c r="H1035" s="6"/>
      <c r="I1035" s="6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</row>
    <row r="1036" spans="1:48" x14ac:dyDescent="0.4">
      <c r="A1036" s="5"/>
      <c r="B1036" s="5"/>
      <c r="C1036" s="5"/>
      <c r="D1036" s="5"/>
      <c r="E1036" s="5"/>
      <c r="F1036" s="5"/>
      <c r="G1036" s="5"/>
      <c r="H1036" s="6"/>
      <c r="I1036" s="6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</row>
    <row r="1037" spans="1:48" x14ac:dyDescent="0.4">
      <c r="A1037" s="5"/>
      <c r="B1037" s="5"/>
      <c r="C1037" s="5"/>
      <c r="D1037" s="5"/>
      <c r="E1037" s="5"/>
      <c r="F1037" s="5"/>
      <c r="G1037" s="5"/>
      <c r="H1037" s="6"/>
      <c r="I1037" s="6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</row>
    <row r="1038" spans="1:48" x14ac:dyDescent="0.4">
      <c r="A1038" s="5"/>
      <c r="B1038" s="5"/>
      <c r="C1038" s="5"/>
      <c r="D1038" s="5"/>
      <c r="E1038" s="5"/>
      <c r="F1038" s="5"/>
      <c r="G1038" s="5"/>
      <c r="H1038" s="6"/>
      <c r="I1038" s="6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</row>
    <row r="1039" spans="1:48" x14ac:dyDescent="0.4">
      <c r="A1039" s="5"/>
      <c r="B1039" s="5"/>
      <c r="C1039" s="5"/>
      <c r="D1039" s="5"/>
      <c r="E1039" s="5"/>
      <c r="F1039" s="5"/>
      <c r="G1039" s="5"/>
      <c r="H1039" s="6"/>
      <c r="I1039" s="6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</row>
    <row r="1040" spans="1:48" x14ac:dyDescent="0.4">
      <c r="A1040" s="5"/>
      <c r="B1040" s="5"/>
      <c r="C1040" s="5"/>
      <c r="D1040" s="5"/>
      <c r="E1040" s="5"/>
      <c r="F1040" s="5"/>
      <c r="G1040" s="5"/>
      <c r="H1040" s="6"/>
      <c r="I1040" s="6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</row>
    <row r="1041" spans="1:48" x14ac:dyDescent="0.4">
      <c r="A1041" s="5"/>
      <c r="B1041" s="5"/>
      <c r="C1041" s="5"/>
      <c r="D1041" s="5"/>
      <c r="E1041" s="5"/>
      <c r="F1041" s="5"/>
      <c r="G1041" s="5"/>
      <c r="H1041" s="6"/>
      <c r="I1041" s="6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</row>
    <row r="1042" spans="1:48" x14ac:dyDescent="0.4">
      <c r="A1042" s="5"/>
      <c r="B1042" s="5"/>
      <c r="C1042" s="5"/>
      <c r="D1042" s="5"/>
      <c r="E1042" s="5"/>
      <c r="F1042" s="5"/>
      <c r="G1042" s="5"/>
      <c r="H1042" s="6"/>
      <c r="I1042" s="6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</row>
    <row r="1043" spans="1:48" x14ac:dyDescent="0.4">
      <c r="A1043" s="5"/>
      <c r="B1043" s="5"/>
      <c r="C1043" s="5"/>
      <c r="D1043" s="5"/>
      <c r="E1043" s="5"/>
      <c r="F1043" s="5"/>
      <c r="G1043" s="5"/>
      <c r="H1043" s="6"/>
      <c r="I1043" s="6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</row>
    <row r="1044" spans="1:48" x14ac:dyDescent="0.4">
      <c r="A1044" s="5"/>
      <c r="B1044" s="5"/>
      <c r="C1044" s="5"/>
      <c r="D1044" s="5"/>
      <c r="E1044" s="5"/>
      <c r="F1044" s="5"/>
      <c r="G1044" s="5"/>
      <c r="H1044" s="6"/>
      <c r="I1044" s="6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</row>
    <row r="1045" spans="1:48" x14ac:dyDescent="0.4">
      <c r="A1045" s="5"/>
      <c r="B1045" s="5"/>
      <c r="C1045" s="5"/>
      <c r="D1045" s="5"/>
      <c r="E1045" s="5"/>
      <c r="F1045" s="5"/>
      <c r="G1045" s="5"/>
      <c r="H1045" s="6"/>
      <c r="I1045" s="6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</row>
    <row r="1046" spans="1:48" x14ac:dyDescent="0.4">
      <c r="A1046" s="5"/>
      <c r="B1046" s="5"/>
      <c r="C1046" s="5"/>
      <c r="D1046" s="5"/>
      <c r="E1046" s="5"/>
      <c r="F1046" s="5"/>
      <c r="G1046" s="5"/>
      <c r="H1046" s="6"/>
      <c r="I1046" s="6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</row>
    <row r="1047" spans="1:48" x14ac:dyDescent="0.4">
      <c r="A1047" s="5"/>
      <c r="B1047" s="5"/>
      <c r="C1047" s="5"/>
      <c r="D1047" s="5"/>
      <c r="E1047" s="5"/>
      <c r="F1047" s="5"/>
      <c r="G1047" s="5"/>
      <c r="H1047" s="6"/>
      <c r="I1047" s="6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</row>
    <row r="1048" spans="1:48" x14ac:dyDescent="0.4">
      <c r="A1048" s="5"/>
      <c r="B1048" s="5"/>
      <c r="C1048" s="5"/>
      <c r="D1048" s="5"/>
      <c r="E1048" s="5"/>
      <c r="F1048" s="5"/>
      <c r="G1048" s="5"/>
      <c r="H1048" s="6"/>
      <c r="I1048" s="6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</row>
    <row r="1049" spans="1:48" x14ac:dyDescent="0.4">
      <c r="A1049" s="5"/>
      <c r="B1049" s="5"/>
      <c r="C1049" s="5"/>
      <c r="D1049" s="5"/>
      <c r="E1049" s="5"/>
      <c r="F1049" s="5"/>
      <c r="G1049" s="5"/>
      <c r="H1049" s="6"/>
      <c r="I1049" s="6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</row>
    <row r="1050" spans="1:48" x14ac:dyDescent="0.4">
      <c r="A1050" s="5"/>
      <c r="B1050" s="5"/>
      <c r="C1050" s="5"/>
      <c r="D1050" s="5"/>
      <c r="E1050" s="5"/>
      <c r="F1050" s="5"/>
      <c r="G1050" s="5"/>
      <c r="H1050" s="6"/>
      <c r="I1050" s="6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</row>
    <row r="1051" spans="1:48" x14ac:dyDescent="0.4">
      <c r="A1051" s="5"/>
      <c r="B1051" s="5"/>
      <c r="C1051" s="5"/>
      <c r="D1051" s="5"/>
      <c r="E1051" s="5"/>
      <c r="F1051" s="5"/>
      <c r="G1051" s="5"/>
      <c r="H1051" s="6"/>
      <c r="I1051" s="6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</row>
    <row r="1052" spans="1:48" x14ac:dyDescent="0.4">
      <c r="A1052" s="5"/>
      <c r="B1052" s="5"/>
      <c r="C1052" s="5"/>
      <c r="D1052" s="5"/>
      <c r="E1052" s="5"/>
      <c r="F1052" s="5"/>
      <c r="G1052" s="5"/>
      <c r="H1052" s="6"/>
      <c r="I1052" s="6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</row>
    <row r="1053" spans="1:48" x14ac:dyDescent="0.4">
      <c r="A1053" s="5"/>
      <c r="B1053" s="5"/>
      <c r="C1053" s="5"/>
      <c r="D1053" s="5"/>
      <c r="E1053" s="5"/>
      <c r="F1053" s="5"/>
      <c r="G1053" s="5"/>
      <c r="H1053" s="6"/>
      <c r="I1053" s="6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</row>
    <row r="1054" spans="1:48" x14ac:dyDescent="0.4">
      <c r="A1054" s="5"/>
      <c r="B1054" s="5"/>
      <c r="C1054" s="5"/>
      <c r="D1054" s="5"/>
      <c r="E1054" s="5"/>
      <c r="F1054" s="5"/>
      <c r="G1054" s="5"/>
      <c r="H1054" s="6"/>
      <c r="I1054" s="6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</row>
    <row r="1055" spans="1:48" x14ac:dyDescent="0.4">
      <c r="A1055" s="5"/>
      <c r="B1055" s="5"/>
      <c r="C1055" s="5"/>
      <c r="D1055" s="5"/>
      <c r="E1055" s="5"/>
      <c r="F1055" s="5"/>
      <c r="G1055" s="5"/>
      <c r="H1055" s="6"/>
      <c r="I1055" s="6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</row>
    <row r="1056" spans="1:48" x14ac:dyDescent="0.4">
      <c r="A1056" s="5"/>
      <c r="B1056" s="5"/>
      <c r="C1056" s="5"/>
      <c r="D1056" s="5"/>
      <c r="E1056" s="5"/>
      <c r="F1056" s="5"/>
      <c r="G1056" s="5"/>
      <c r="H1056" s="6"/>
      <c r="I1056" s="6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</row>
    <row r="1057" spans="1:48" x14ac:dyDescent="0.4">
      <c r="A1057" s="5"/>
      <c r="B1057" s="5"/>
      <c r="C1057" s="5"/>
      <c r="D1057" s="5"/>
      <c r="E1057" s="5"/>
      <c r="F1057" s="5"/>
      <c r="G1057" s="5"/>
      <c r="H1057" s="6"/>
      <c r="I1057" s="6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</row>
    <row r="1058" spans="1:48" x14ac:dyDescent="0.4">
      <c r="A1058" s="5"/>
      <c r="B1058" s="5"/>
      <c r="C1058" s="5"/>
      <c r="D1058" s="5"/>
      <c r="E1058" s="5"/>
      <c r="F1058" s="5"/>
      <c r="G1058" s="5"/>
      <c r="H1058" s="6"/>
      <c r="I1058" s="6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</row>
    <row r="1059" spans="1:48" x14ac:dyDescent="0.4">
      <c r="A1059" s="5"/>
      <c r="B1059" s="5"/>
      <c r="C1059" s="5"/>
      <c r="D1059" s="5"/>
      <c r="E1059" s="5"/>
      <c r="F1059" s="5"/>
      <c r="G1059" s="5"/>
      <c r="H1059" s="6"/>
      <c r="I1059" s="6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</row>
    <row r="1060" spans="1:48" x14ac:dyDescent="0.4">
      <c r="A1060" s="5"/>
      <c r="B1060" s="5"/>
      <c r="C1060" s="5"/>
      <c r="D1060" s="5"/>
      <c r="E1060" s="5"/>
      <c r="F1060" s="5"/>
      <c r="G1060" s="5"/>
      <c r="H1060" s="6"/>
      <c r="I1060" s="6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</row>
    <row r="1061" spans="1:48" x14ac:dyDescent="0.4">
      <c r="A1061" s="5"/>
      <c r="B1061" s="5"/>
      <c r="C1061" s="5"/>
      <c r="D1061" s="5"/>
      <c r="E1061" s="5"/>
      <c r="F1061" s="5"/>
      <c r="G1061" s="5"/>
      <c r="H1061" s="6"/>
      <c r="I1061" s="6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</row>
    <row r="1062" spans="1:48" x14ac:dyDescent="0.4">
      <c r="A1062" s="5"/>
      <c r="B1062" s="5"/>
      <c r="C1062" s="5"/>
      <c r="D1062" s="5"/>
      <c r="E1062" s="5"/>
      <c r="F1062" s="5"/>
      <c r="G1062" s="5"/>
      <c r="H1062" s="6"/>
      <c r="I1062" s="6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</row>
    <row r="1063" spans="1:48" x14ac:dyDescent="0.4">
      <c r="A1063" s="5"/>
      <c r="B1063" s="5"/>
      <c r="C1063" s="5"/>
      <c r="D1063" s="5"/>
      <c r="E1063" s="5"/>
      <c r="F1063" s="5"/>
      <c r="G1063" s="5"/>
      <c r="H1063" s="6"/>
      <c r="I1063" s="6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</row>
    <row r="1064" spans="1:48" x14ac:dyDescent="0.4">
      <c r="A1064" s="5"/>
      <c r="B1064" s="5"/>
      <c r="C1064" s="5"/>
      <c r="D1064" s="5"/>
      <c r="E1064" s="5"/>
      <c r="F1064" s="5"/>
      <c r="G1064" s="5"/>
      <c r="H1064" s="6"/>
      <c r="I1064" s="6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</row>
    <row r="1065" spans="1:48" x14ac:dyDescent="0.4">
      <c r="A1065" s="5"/>
      <c r="B1065" s="5"/>
      <c r="C1065" s="5"/>
      <c r="D1065" s="5"/>
      <c r="E1065" s="5"/>
      <c r="F1065" s="5"/>
      <c r="G1065" s="5"/>
      <c r="H1065" s="6"/>
      <c r="I1065" s="6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</row>
    <row r="1066" spans="1:48" x14ac:dyDescent="0.4">
      <c r="A1066" s="5"/>
      <c r="B1066" s="5"/>
      <c r="C1066" s="5"/>
      <c r="D1066" s="5"/>
      <c r="E1066" s="5"/>
      <c r="F1066" s="5"/>
      <c r="G1066" s="5"/>
      <c r="H1066" s="6"/>
      <c r="I1066" s="6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</row>
    <row r="1067" spans="1:48" x14ac:dyDescent="0.4">
      <c r="A1067" s="5"/>
      <c r="B1067" s="5"/>
      <c r="C1067" s="5"/>
      <c r="D1067" s="5"/>
      <c r="E1067" s="5"/>
      <c r="F1067" s="5"/>
      <c r="G1067" s="5"/>
      <c r="H1067" s="6"/>
      <c r="I1067" s="6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</row>
    <row r="1068" spans="1:48" x14ac:dyDescent="0.4">
      <c r="A1068" s="5"/>
      <c r="B1068" s="5"/>
      <c r="C1068" s="5"/>
      <c r="D1068" s="5"/>
      <c r="E1068" s="5"/>
      <c r="F1068" s="5"/>
      <c r="G1068" s="5"/>
      <c r="H1068" s="6"/>
      <c r="I1068" s="6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</row>
    <row r="1069" spans="1:48" x14ac:dyDescent="0.4">
      <c r="A1069" s="5"/>
      <c r="B1069" s="5"/>
      <c r="C1069" s="5"/>
      <c r="D1069" s="5"/>
      <c r="E1069" s="5"/>
      <c r="F1069" s="5"/>
      <c r="G1069" s="5"/>
      <c r="H1069" s="6"/>
      <c r="I1069" s="6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</row>
    <row r="1070" spans="1:48" x14ac:dyDescent="0.4">
      <c r="A1070" s="5"/>
      <c r="B1070" s="5"/>
      <c r="C1070" s="5"/>
      <c r="D1070" s="5"/>
      <c r="E1070" s="5"/>
      <c r="F1070" s="5"/>
      <c r="G1070" s="5"/>
      <c r="H1070" s="6"/>
      <c r="I1070" s="6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</row>
    <row r="1071" spans="1:48" x14ac:dyDescent="0.4">
      <c r="A1071" s="5"/>
      <c r="B1071" s="5"/>
      <c r="C1071" s="5"/>
      <c r="D1071" s="5"/>
      <c r="E1071" s="5"/>
      <c r="F1071" s="5"/>
      <c r="G1071" s="5"/>
      <c r="H1071" s="6"/>
      <c r="I1071" s="6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</row>
    <row r="1072" spans="1:48" x14ac:dyDescent="0.4">
      <c r="A1072" s="5"/>
      <c r="B1072" s="5"/>
      <c r="C1072" s="5"/>
      <c r="D1072" s="5"/>
      <c r="E1072" s="5"/>
      <c r="F1072" s="5"/>
      <c r="G1072" s="5"/>
      <c r="H1072" s="6"/>
      <c r="I1072" s="6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</row>
    <row r="1073" spans="1:48" x14ac:dyDescent="0.4">
      <c r="A1073" s="5"/>
      <c r="B1073" s="5"/>
      <c r="C1073" s="5"/>
      <c r="D1073" s="5"/>
      <c r="E1073" s="5"/>
      <c r="F1073" s="5"/>
      <c r="G1073" s="5"/>
      <c r="H1073" s="6"/>
      <c r="I1073" s="6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</row>
    <row r="1074" spans="1:48" x14ac:dyDescent="0.4">
      <c r="A1074" s="5"/>
      <c r="B1074" s="5"/>
      <c r="C1074" s="5"/>
      <c r="D1074" s="5"/>
      <c r="E1074" s="5"/>
      <c r="F1074" s="5"/>
      <c r="G1074" s="5"/>
      <c r="H1074" s="6"/>
      <c r="I1074" s="6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</row>
    <row r="1075" spans="1:48" x14ac:dyDescent="0.4">
      <c r="A1075" s="5"/>
      <c r="B1075" s="5"/>
      <c r="C1075" s="5"/>
      <c r="D1075" s="5"/>
      <c r="E1075" s="5"/>
      <c r="F1075" s="5"/>
      <c r="G1075" s="5"/>
      <c r="H1075" s="6"/>
      <c r="I1075" s="6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</row>
    <row r="1076" spans="1:48" x14ac:dyDescent="0.4">
      <c r="A1076" s="5"/>
      <c r="B1076" s="5"/>
      <c r="C1076" s="5"/>
      <c r="D1076" s="5"/>
      <c r="E1076" s="5"/>
      <c r="F1076" s="5"/>
      <c r="G1076" s="5"/>
      <c r="H1076" s="6"/>
      <c r="I1076" s="6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</row>
    <row r="1077" spans="1:48" x14ac:dyDescent="0.4">
      <c r="A1077" s="5"/>
      <c r="B1077" s="5"/>
      <c r="C1077" s="5"/>
      <c r="D1077" s="5"/>
      <c r="E1077" s="5"/>
      <c r="F1077" s="5"/>
      <c r="G1077" s="5"/>
      <c r="H1077" s="6"/>
      <c r="I1077" s="6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</row>
    <row r="1078" spans="1:48" x14ac:dyDescent="0.4">
      <c r="A1078" s="5"/>
      <c r="B1078" s="5"/>
      <c r="C1078" s="5"/>
      <c r="D1078" s="5"/>
      <c r="E1078" s="5"/>
      <c r="F1078" s="5"/>
      <c r="G1078" s="5"/>
      <c r="H1078" s="6"/>
      <c r="I1078" s="6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</row>
    <row r="1079" spans="1:48" x14ac:dyDescent="0.4">
      <c r="A1079" s="5"/>
      <c r="B1079" s="5"/>
      <c r="C1079" s="5"/>
      <c r="D1079" s="5"/>
      <c r="E1079" s="5"/>
      <c r="F1079" s="5"/>
      <c r="G1079" s="5"/>
      <c r="H1079" s="6"/>
      <c r="I1079" s="6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</row>
    <row r="1080" spans="1:48" x14ac:dyDescent="0.4">
      <c r="A1080" s="5"/>
      <c r="B1080" s="5"/>
      <c r="C1080" s="5"/>
      <c r="D1080" s="5"/>
      <c r="E1080" s="5"/>
      <c r="F1080" s="5"/>
      <c r="G1080" s="5"/>
      <c r="H1080" s="6"/>
      <c r="I1080" s="6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</row>
    <row r="1081" spans="1:48" x14ac:dyDescent="0.4">
      <c r="A1081" s="5"/>
      <c r="B1081" s="5"/>
      <c r="C1081" s="5"/>
      <c r="D1081" s="5"/>
      <c r="E1081" s="5"/>
      <c r="F1081" s="5"/>
      <c r="G1081" s="5"/>
      <c r="H1081" s="6"/>
      <c r="I1081" s="6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</row>
    <row r="1082" spans="1:48" x14ac:dyDescent="0.4">
      <c r="A1082" s="5"/>
      <c r="B1082" s="5"/>
      <c r="C1082" s="5"/>
      <c r="D1082" s="5"/>
      <c r="E1082" s="5"/>
      <c r="F1082" s="5"/>
      <c r="G1082" s="5"/>
      <c r="H1082" s="6"/>
      <c r="I1082" s="6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</row>
    <row r="1083" spans="1:48" x14ac:dyDescent="0.4">
      <c r="A1083" s="5"/>
      <c r="B1083" s="5"/>
      <c r="C1083" s="5"/>
      <c r="D1083" s="5"/>
      <c r="E1083" s="5"/>
      <c r="F1083" s="5"/>
      <c r="G1083" s="5"/>
      <c r="H1083" s="6"/>
      <c r="I1083" s="6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</row>
    <row r="1084" spans="1:48" x14ac:dyDescent="0.4">
      <c r="A1084" s="5"/>
      <c r="B1084" s="5"/>
      <c r="C1084" s="5"/>
      <c r="D1084" s="5"/>
      <c r="E1084" s="5"/>
      <c r="F1084" s="5"/>
      <c r="G1084" s="5"/>
      <c r="H1084" s="6"/>
      <c r="I1084" s="6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</row>
    <row r="1085" spans="1:48" x14ac:dyDescent="0.4">
      <c r="A1085" s="5"/>
      <c r="B1085" s="5"/>
      <c r="C1085" s="5"/>
      <c r="D1085" s="5"/>
      <c r="E1085" s="5"/>
      <c r="F1085" s="5"/>
      <c r="G1085" s="5"/>
      <c r="H1085" s="6"/>
      <c r="I1085" s="6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</row>
    <row r="1086" spans="1:48" x14ac:dyDescent="0.4">
      <c r="A1086" s="5"/>
      <c r="B1086" s="5"/>
      <c r="C1086" s="5"/>
      <c r="D1086" s="5"/>
      <c r="E1086" s="5"/>
      <c r="F1086" s="5"/>
      <c r="G1086" s="5"/>
      <c r="H1086" s="6"/>
      <c r="I1086" s="6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</row>
    <row r="1087" spans="1:48" x14ac:dyDescent="0.4">
      <c r="A1087" s="5"/>
      <c r="B1087" s="5"/>
      <c r="C1087" s="5"/>
      <c r="D1087" s="5"/>
      <c r="E1087" s="5"/>
      <c r="F1087" s="5"/>
      <c r="G1087" s="5"/>
      <c r="H1087" s="6"/>
      <c r="I1087" s="6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</row>
    <row r="1088" spans="1:48" x14ac:dyDescent="0.4">
      <c r="A1088" s="5"/>
      <c r="B1088" s="5"/>
      <c r="C1088" s="5"/>
      <c r="D1088" s="5"/>
      <c r="E1088" s="5"/>
      <c r="F1088" s="5"/>
      <c r="G1088" s="5"/>
      <c r="H1088" s="6"/>
      <c r="I1088" s="6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</row>
    <row r="1089" spans="1:48" x14ac:dyDescent="0.4">
      <c r="A1089" s="5"/>
      <c r="B1089" s="5"/>
      <c r="C1089" s="5"/>
      <c r="D1089" s="5"/>
      <c r="E1089" s="5"/>
      <c r="F1089" s="5"/>
      <c r="G1089" s="5"/>
      <c r="H1089" s="6"/>
      <c r="I1089" s="6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</row>
    <row r="1090" spans="1:48" x14ac:dyDescent="0.4">
      <c r="A1090" s="5"/>
      <c r="B1090" s="5"/>
      <c r="C1090" s="5"/>
      <c r="D1090" s="5"/>
      <c r="E1090" s="5"/>
      <c r="F1090" s="5"/>
      <c r="G1090" s="5"/>
      <c r="H1090" s="6"/>
      <c r="I1090" s="6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</row>
    <row r="1091" spans="1:48" x14ac:dyDescent="0.4">
      <c r="A1091" s="5"/>
      <c r="B1091" s="5"/>
      <c r="C1091" s="5"/>
      <c r="D1091" s="5"/>
      <c r="E1091" s="5"/>
      <c r="F1091" s="5"/>
      <c r="G1091" s="5"/>
      <c r="H1091" s="6"/>
      <c r="I1091" s="6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</row>
    <row r="1092" spans="1:48" x14ac:dyDescent="0.4">
      <c r="A1092" s="5"/>
      <c r="B1092" s="5"/>
      <c r="C1092" s="5"/>
      <c r="D1092" s="5"/>
      <c r="E1092" s="5"/>
      <c r="F1092" s="5"/>
      <c r="G1092" s="5"/>
      <c r="H1092" s="6"/>
      <c r="I1092" s="6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</row>
    <row r="1093" spans="1:48" x14ac:dyDescent="0.4">
      <c r="A1093" s="5"/>
      <c r="B1093" s="5"/>
      <c r="C1093" s="5"/>
      <c r="D1093" s="5"/>
      <c r="E1093" s="5"/>
      <c r="F1093" s="5"/>
      <c r="G1093" s="5"/>
      <c r="H1093" s="6"/>
      <c r="I1093" s="6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</row>
    <row r="1094" spans="1:48" x14ac:dyDescent="0.4">
      <c r="A1094" s="5"/>
      <c r="B1094" s="5"/>
      <c r="C1094" s="5"/>
      <c r="D1094" s="5"/>
      <c r="E1094" s="5"/>
      <c r="F1094" s="5"/>
      <c r="G1094" s="5"/>
      <c r="H1094" s="6"/>
      <c r="I1094" s="6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</row>
    <row r="1095" spans="1:48" x14ac:dyDescent="0.4">
      <c r="A1095" s="5"/>
      <c r="B1095" s="5"/>
      <c r="C1095" s="5"/>
      <c r="D1095" s="5"/>
      <c r="E1095" s="5"/>
      <c r="F1095" s="5"/>
      <c r="G1095" s="5"/>
      <c r="H1095" s="6"/>
      <c r="I1095" s="6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</row>
    <row r="1096" spans="1:48" x14ac:dyDescent="0.4">
      <c r="A1096" s="5"/>
      <c r="B1096" s="5"/>
      <c r="C1096" s="5"/>
      <c r="D1096" s="5"/>
      <c r="E1096" s="5"/>
      <c r="F1096" s="5"/>
      <c r="G1096" s="5"/>
      <c r="H1096" s="6"/>
      <c r="I1096" s="6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</row>
    <row r="1097" spans="1:48" x14ac:dyDescent="0.4">
      <c r="A1097" s="5"/>
      <c r="B1097" s="5"/>
      <c r="C1097" s="5"/>
      <c r="D1097" s="5"/>
      <c r="E1097" s="5"/>
      <c r="F1097" s="5"/>
      <c r="G1097" s="5"/>
      <c r="H1097" s="6"/>
      <c r="I1097" s="6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</row>
    <row r="1098" spans="1:48" x14ac:dyDescent="0.4">
      <c r="A1098" s="5"/>
      <c r="B1098" s="5"/>
      <c r="C1098" s="5"/>
      <c r="D1098" s="5"/>
      <c r="E1098" s="5"/>
      <c r="F1098" s="5"/>
      <c r="G1098" s="5"/>
      <c r="H1098" s="6"/>
      <c r="I1098" s="6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</row>
    <row r="1099" spans="1:48" x14ac:dyDescent="0.4">
      <c r="A1099" s="5"/>
      <c r="B1099" s="5"/>
      <c r="C1099" s="5"/>
      <c r="D1099" s="5"/>
      <c r="E1099" s="5"/>
      <c r="F1099" s="5"/>
      <c r="G1099" s="5"/>
      <c r="H1099" s="6"/>
      <c r="I1099" s="6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</row>
    <row r="1100" spans="1:48" x14ac:dyDescent="0.4">
      <c r="A1100" s="5"/>
      <c r="B1100" s="5"/>
      <c r="C1100" s="5"/>
      <c r="D1100" s="5"/>
      <c r="E1100" s="5"/>
      <c r="F1100" s="5"/>
      <c r="G1100" s="5"/>
      <c r="H1100" s="6"/>
      <c r="I1100" s="6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</row>
    <row r="1101" spans="1:48" x14ac:dyDescent="0.4">
      <c r="A1101" s="5"/>
      <c r="B1101" s="5"/>
      <c r="C1101" s="5"/>
      <c r="D1101" s="5"/>
      <c r="E1101" s="5"/>
      <c r="F1101" s="5"/>
      <c r="G1101" s="5"/>
      <c r="H1101" s="6"/>
      <c r="I1101" s="6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</row>
    <row r="1102" spans="1:48" x14ac:dyDescent="0.4">
      <c r="A1102" s="5"/>
      <c r="B1102" s="5"/>
      <c r="C1102" s="5"/>
      <c r="D1102" s="5"/>
      <c r="E1102" s="5"/>
      <c r="F1102" s="5"/>
      <c r="G1102" s="5"/>
      <c r="H1102" s="6"/>
      <c r="I1102" s="6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</row>
    <row r="1103" spans="1:48" x14ac:dyDescent="0.4">
      <c r="A1103" s="5"/>
      <c r="B1103" s="5"/>
      <c r="C1103" s="5"/>
      <c r="D1103" s="5"/>
      <c r="E1103" s="5"/>
      <c r="F1103" s="5"/>
      <c r="G1103" s="5"/>
      <c r="H1103" s="6"/>
      <c r="I1103" s="6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</row>
    <row r="1104" spans="1:48" x14ac:dyDescent="0.4">
      <c r="A1104" s="5"/>
      <c r="B1104" s="5"/>
      <c r="C1104" s="5"/>
      <c r="D1104" s="5"/>
      <c r="E1104" s="5"/>
      <c r="F1104" s="5"/>
      <c r="G1104" s="5"/>
      <c r="H1104" s="6"/>
      <c r="I1104" s="6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</row>
    <row r="1105" spans="1:48" x14ac:dyDescent="0.4">
      <c r="A1105" s="5"/>
      <c r="B1105" s="5"/>
      <c r="C1105" s="5"/>
      <c r="D1105" s="5"/>
      <c r="E1105" s="5"/>
      <c r="F1105" s="5"/>
      <c r="G1105" s="5"/>
      <c r="H1105" s="6"/>
      <c r="I1105" s="6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</row>
    <row r="1106" spans="1:48" x14ac:dyDescent="0.4">
      <c r="A1106" s="5"/>
      <c r="B1106" s="5"/>
      <c r="C1106" s="5"/>
      <c r="D1106" s="5"/>
      <c r="E1106" s="5"/>
      <c r="F1106" s="5"/>
      <c r="G1106" s="5"/>
      <c r="H1106" s="6"/>
      <c r="I1106" s="6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</row>
    <row r="1107" spans="1:48" x14ac:dyDescent="0.4">
      <c r="A1107" s="5"/>
      <c r="B1107" s="5"/>
      <c r="C1107" s="5"/>
      <c r="D1107" s="5"/>
      <c r="E1107" s="5"/>
      <c r="F1107" s="5"/>
      <c r="G1107" s="5"/>
      <c r="H1107" s="6"/>
      <c r="I1107" s="6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</row>
    <row r="1108" spans="1:48" x14ac:dyDescent="0.4">
      <c r="A1108" s="5"/>
      <c r="B1108" s="5"/>
      <c r="C1108" s="5"/>
      <c r="D1108" s="5"/>
      <c r="E1108" s="5"/>
      <c r="F1108" s="5"/>
      <c r="G1108" s="5"/>
      <c r="H1108" s="6"/>
      <c r="I1108" s="6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</row>
    <row r="1109" spans="1:48" x14ac:dyDescent="0.4">
      <c r="A1109" s="5"/>
      <c r="B1109" s="5"/>
      <c r="C1109" s="5"/>
      <c r="D1109" s="5"/>
      <c r="E1109" s="5"/>
      <c r="F1109" s="5"/>
      <c r="G1109" s="5"/>
      <c r="H1109" s="6"/>
      <c r="I1109" s="6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</row>
    <row r="1110" spans="1:48" x14ac:dyDescent="0.4">
      <c r="A1110" s="5"/>
      <c r="B1110" s="5"/>
      <c r="C1110" s="5"/>
      <c r="D1110" s="5"/>
      <c r="E1110" s="5"/>
      <c r="F1110" s="5"/>
      <c r="G1110" s="5"/>
      <c r="H1110" s="6"/>
      <c r="I1110" s="6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</row>
    <row r="1111" spans="1:48" x14ac:dyDescent="0.4">
      <c r="A1111" s="5"/>
      <c r="B1111" s="5"/>
      <c r="C1111" s="5"/>
      <c r="D1111" s="5"/>
      <c r="E1111" s="5"/>
      <c r="F1111" s="5"/>
      <c r="G1111" s="5"/>
      <c r="H1111" s="6"/>
      <c r="I1111" s="6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</row>
    <row r="1112" spans="1:48" x14ac:dyDescent="0.4">
      <c r="A1112" s="5"/>
      <c r="B1112" s="5"/>
      <c r="C1112" s="5"/>
      <c r="D1112" s="5"/>
      <c r="E1112" s="5"/>
      <c r="F1112" s="5"/>
      <c r="G1112" s="5"/>
      <c r="H1112" s="6"/>
      <c r="I1112" s="6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</row>
    <row r="1113" spans="1:48" x14ac:dyDescent="0.4">
      <c r="A1113" s="5"/>
      <c r="B1113" s="5"/>
      <c r="C1113" s="5"/>
      <c r="D1113" s="5"/>
      <c r="E1113" s="5"/>
      <c r="F1113" s="5"/>
      <c r="G1113" s="5"/>
      <c r="H1113" s="6"/>
      <c r="I1113" s="6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</row>
    <row r="1114" spans="1:48" x14ac:dyDescent="0.4">
      <c r="A1114" s="5"/>
      <c r="B1114" s="5"/>
      <c r="C1114" s="5"/>
      <c r="D1114" s="5"/>
      <c r="E1114" s="5"/>
      <c r="F1114" s="5"/>
      <c r="G1114" s="5"/>
      <c r="H1114" s="6"/>
      <c r="I1114" s="6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</row>
    <row r="1115" spans="1:48" x14ac:dyDescent="0.4">
      <c r="A1115" s="5"/>
      <c r="B1115" s="5"/>
      <c r="C1115" s="5"/>
      <c r="D1115" s="5"/>
      <c r="E1115" s="5"/>
      <c r="F1115" s="5"/>
      <c r="G1115" s="5"/>
      <c r="H1115" s="6"/>
      <c r="I1115" s="6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</row>
    <row r="1116" spans="1:48" x14ac:dyDescent="0.4">
      <c r="A1116" s="5"/>
      <c r="B1116" s="5"/>
      <c r="C1116" s="5"/>
      <c r="D1116" s="5"/>
      <c r="E1116" s="5"/>
      <c r="F1116" s="5"/>
      <c r="G1116" s="5"/>
      <c r="H1116" s="6"/>
      <c r="I1116" s="6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</row>
    <row r="1117" spans="1:48" x14ac:dyDescent="0.4">
      <c r="A1117" s="5"/>
      <c r="B1117" s="5"/>
      <c r="C1117" s="5"/>
      <c r="D1117" s="5"/>
      <c r="E1117" s="5"/>
      <c r="F1117" s="5"/>
      <c r="G1117" s="5"/>
      <c r="H1117" s="6"/>
      <c r="I1117" s="6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</row>
    <row r="1118" spans="1:48" x14ac:dyDescent="0.4">
      <c r="A1118" s="5"/>
      <c r="B1118" s="5"/>
      <c r="C1118" s="5"/>
      <c r="D1118" s="5"/>
      <c r="E1118" s="5"/>
      <c r="F1118" s="5"/>
      <c r="G1118" s="5"/>
      <c r="H1118" s="6"/>
      <c r="I1118" s="6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</row>
    <row r="1119" spans="1:48" x14ac:dyDescent="0.4">
      <c r="A1119" s="5"/>
      <c r="B1119" s="5"/>
      <c r="C1119" s="5"/>
      <c r="D1119" s="5"/>
      <c r="E1119" s="5"/>
      <c r="F1119" s="5"/>
      <c r="G1119" s="5"/>
      <c r="H1119" s="6"/>
      <c r="I1119" s="6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</row>
    <row r="1120" spans="1:48" x14ac:dyDescent="0.4">
      <c r="A1120" s="5"/>
      <c r="B1120" s="5"/>
      <c r="C1120" s="5"/>
      <c r="D1120" s="5"/>
      <c r="E1120" s="5"/>
      <c r="F1120" s="5"/>
      <c r="G1120" s="5"/>
      <c r="H1120" s="6"/>
      <c r="I1120" s="6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</row>
    <row r="1121" spans="1:48" x14ac:dyDescent="0.4">
      <c r="A1121" s="5"/>
      <c r="B1121" s="5"/>
      <c r="C1121" s="5"/>
      <c r="D1121" s="5"/>
      <c r="E1121" s="5"/>
      <c r="F1121" s="5"/>
      <c r="G1121" s="5"/>
      <c r="H1121" s="6"/>
      <c r="I1121" s="6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</row>
    <row r="1122" spans="1:48" x14ac:dyDescent="0.4">
      <c r="A1122" s="5"/>
      <c r="B1122" s="5"/>
      <c r="C1122" s="5"/>
      <c r="D1122" s="5"/>
      <c r="E1122" s="5"/>
      <c r="F1122" s="5"/>
      <c r="G1122" s="5"/>
      <c r="H1122" s="6"/>
      <c r="I1122" s="6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</row>
    <row r="1123" spans="1:48" x14ac:dyDescent="0.4">
      <c r="A1123" s="5"/>
      <c r="B1123" s="5"/>
      <c r="C1123" s="5"/>
      <c r="D1123" s="5"/>
      <c r="E1123" s="5"/>
      <c r="F1123" s="5"/>
      <c r="G1123" s="5"/>
      <c r="H1123" s="6"/>
      <c r="I1123" s="6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</row>
    <row r="1124" spans="1:48" x14ac:dyDescent="0.4">
      <c r="A1124" s="5"/>
      <c r="B1124" s="5"/>
      <c r="C1124" s="5"/>
      <c r="D1124" s="5"/>
      <c r="E1124" s="5"/>
      <c r="F1124" s="5"/>
      <c r="G1124" s="5"/>
      <c r="H1124" s="6"/>
      <c r="I1124" s="6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</row>
    <row r="1125" spans="1:48" x14ac:dyDescent="0.4">
      <c r="A1125" s="5"/>
      <c r="B1125" s="5"/>
      <c r="C1125" s="5"/>
      <c r="D1125" s="5"/>
      <c r="E1125" s="5"/>
      <c r="F1125" s="5"/>
      <c r="G1125" s="5"/>
      <c r="H1125" s="6"/>
      <c r="I1125" s="6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</row>
    <row r="1126" spans="1:48" x14ac:dyDescent="0.4">
      <c r="A1126" s="5"/>
      <c r="B1126" s="5"/>
      <c r="C1126" s="5"/>
      <c r="D1126" s="5"/>
      <c r="E1126" s="5"/>
      <c r="F1126" s="5"/>
      <c r="G1126" s="5"/>
      <c r="H1126" s="6"/>
      <c r="I1126" s="6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</row>
    <row r="1127" spans="1:48" x14ac:dyDescent="0.4">
      <c r="A1127" s="5"/>
      <c r="B1127" s="5"/>
      <c r="C1127" s="5"/>
      <c r="D1127" s="5"/>
      <c r="E1127" s="5"/>
      <c r="F1127" s="5"/>
      <c r="G1127" s="5"/>
      <c r="H1127" s="6"/>
      <c r="I1127" s="6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</row>
    <row r="1128" spans="1:48" x14ac:dyDescent="0.4">
      <c r="A1128" s="5"/>
      <c r="B1128" s="5"/>
      <c r="C1128" s="5"/>
      <c r="D1128" s="5"/>
      <c r="E1128" s="5"/>
      <c r="F1128" s="5"/>
      <c r="G1128" s="5"/>
      <c r="H1128" s="6"/>
      <c r="I1128" s="6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</row>
    <row r="1129" spans="1:48" x14ac:dyDescent="0.4">
      <c r="A1129" s="5"/>
      <c r="B1129" s="5"/>
      <c r="C1129" s="5"/>
      <c r="D1129" s="5"/>
      <c r="E1129" s="5"/>
      <c r="F1129" s="5"/>
      <c r="G1129" s="5"/>
      <c r="H1129" s="6"/>
      <c r="I1129" s="6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</row>
    <row r="1130" spans="1:48" x14ac:dyDescent="0.4">
      <c r="A1130" s="5"/>
      <c r="B1130" s="5"/>
      <c r="C1130" s="5"/>
      <c r="D1130" s="5"/>
      <c r="E1130" s="5"/>
      <c r="F1130" s="5"/>
      <c r="G1130" s="5"/>
      <c r="H1130" s="6"/>
      <c r="I1130" s="6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</row>
    <row r="1131" spans="1:48" x14ac:dyDescent="0.4">
      <c r="A1131" s="5"/>
      <c r="B1131" s="5"/>
      <c r="C1131" s="5"/>
      <c r="D1131" s="5"/>
      <c r="E1131" s="5"/>
      <c r="F1131" s="5"/>
      <c r="G1131" s="5"/>
      <c r="H1131" s="6"/>
      <c r="I1131" s="6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</row>
    <row r="1132" spans="1:48" x14ac:dyDescent="0.4">
      <c r="A1132" s="5"/>
      <c r="B1132" s="5"/>
      <c r="C1132" s="5"/>
      <c r="D1132" s="5"/>
      <c r="E1132" s="5"/>
      <c r="F1132" s="5"/>
      <c r="G1132" s="5"/>
      <c r="H1132" s="6"/>
      <c r="I1132" s="6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</row>
    <row r="1133" spans="1:48" x14ac:dyDescent="0.4">
      <c r="A1133" s="5"/>
      <c r="B1133" s="5"/>
      <c r="C1133" s="5"/>
      <c r="D1133" s="5"/>
      <c r="E1133" s="5"/>
      <c r="F1133" s="5"/>
      <c r="G1133" s="5"/>
      <c r="H1133" s="6"/>
      <c r="I1133" s="6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</row>
    <row r="1134" spans="1:48" x14ac:dyDescent="0.4">
      <c r="A1134" s="5"/>
      <c r="B1134" s="5"/>
      <c r="C1134" s="5"/>
      <c r="D1134" s="5"/>
      <c r="E1134" s="5"/>
      <c r="F1134" s="5"/>
      <c r="G1134" s="5"/>
      <c r="H1134" s="6"/>
      <c r="I1134" s="6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</row>
    <row r="1135" spans="1:48" x14ac:dyDescent="0.4">
      <c r="A1135" s="5"/>
      <c r="B1135" s="5"/>
      <c r="C1135" s="5"/>
      <c r="D1135" s="5"/>
      <c r="E1135" s="5"/>
      <c r="F1135" s="5"/>
      <c r="G1135" s="5"/>
      <c r="H1135" s="6"/>
      <c r="I1135" s="6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</row>
    <row r="1136" spans="1:48" x14ac:dyDescent="0.4">
      <c r="A1136" s="5"/>
      <c r="B1136" s="5"/>
      <c r="C1136" s="5"/>
      <c r="D1136" s="5"/>
      <c r="E1136" s="5"/>
      <c r="F1136" s="5"/>
      <c r="G1136" s="5"/>
      <c r="H1136" s="6"/>
      <c r="I1136" s="6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</row>
    <row r="1137" spans="1:48" x14ac:dyDescent="0.4">
      <c r="A1137" s="5"/>
      <c r="B1137" s="5"/>
      <c r="C1137" s="5"/>
      <c r="D1137" s="5"/>
      <c r="E1137" s="5"/>
      <c r="F1137" s="5"/>
      <c r="G1137" s="5"/>
      <c r="H1137" s="6"/>
      <c r="I1137" s="6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</row>
    <row r="1138" spans="1:48" x14ac:dyDescent="0.4">
      <c r="A1138" s="5"/>
      <c r="B1138" s="5"/>
      <c r="C1138" s="5"/>
      <c r="D1138" s="5"/>
      <c r="E1138" s="5"/>
      <c r="F1138" s="5"/>
      <c r="G1138" s="5"/>
      <c r="H1138" s="6"/>
      <c r="I1138" s="6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</row>
    <row r="1139" spans="1:48" x14ac:dyDescent="0.4">
      <c r="A1139" s="5"/>
      <c r="B1139" s="5"/>
      <c r="C1139" s="5"/>
      <c r="D1139" s="5"/>
      <c r="E1139" s="5"/>
      <c r="F1139" s="5"/>
      <c r="G1139" s="5"/>
      <c r="H1139" s="6"/>
      <c r="I1139" s="6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</row>
    <row r="1140" spans="1:48" x14ac:dyDescent="0.4">
      <c r="A1140" s="5"/>
      <c r="B1140" s="5"/>
      <c r="C1140" s="5"/>
      <c r="D1140" s="5"/>
      <c r="E1140" s="5"/>
      <c r="F1140" s="5"/>
      <c r="G1140" s="5"/>
      <c r="H1140" s="6"/>
      <c r="I1140" s="6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</row>
    <row r="1141" spans="1:48" x14ac:dyDescent="0.4">
      <c r="A1141" s="5"/>
      <c r="B1141" s="5"/>
      <c r="C1141" s="5"/>
      <c r="D1141" s="5"/>
      <c r="E1141" s="5"/>
      <c r="F1141" s="5"/>
      <c r="G1141" s="5"/>
      <c r="H1141" s="6"/>
      <c r="I1141" s="6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</row>
    <row r="1142" spans="1:48" x14ac:dyDescent="0.4">
      <c r="A1142" s="5"/>
      <c r="B1142" s="5"/>
      <c r="C1142" s="5"/>
      <c r="D1142" s="5"/>
      <c r="E1142" s="5"/>
      <c r="F1142" s="5"/>
      <c r="G1142" s="5"/>
      <c r="H1142" s="6"/>
      <c r="I1142" s="6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</row>
    <row r="1143" spans="1:48" x14ac:dyDescent="0.4">
      <c r="A1143" s="5"/>
      <c r="B1143" s="5"/>
      <c r="C1143" s="5"/>
      <c r="D1143" s="5"/>
      <c r="E1143" s="5"/>
      <c r="F1143" s="5"/>
      <c r="G1143" s="5"/>
      <c r="H1143" s="6"/>
      <c r="I1143" s="6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</row>
    <row r="1144" spans="1:48" x14ac:dyDescent="0.4">
      <c r="A1144" s="5"/>
      <c r="B1144" s="5"/>
      <c r="C1144" s="5"/>
      <c r="D1144" s="5"/>
      <c r="E1144" s="5"/>
      <c r="F1144" s="5"/>
      <c r="G1144" s="5"/>
      <c r="H1144" s="6"/>
      <c r="I1144" s="6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</row>
    <row r="1145" spans="1:48" x14ac:dyDescent="0.4">
      <c r="A1145" s="5"/>
      <c r="B1145" s="5"/>
      <c r="C1145" s="5"/>
      <c r="D1145" s="5"/>
      <c r="E1145" s="5"/>
      <c r="F1145" s="5"/>
      <c r="G1145" s="5"/>
      <c r="H1145" s="6"/>
      <c r="I1145" s="6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</row>
    <row r="1146" spans="1:48" x14ac:dyDescent="0.4">
      <c r="A1146" s="5"/>
      <c r="B1146" s="5"/>
      <c r="C1146" s="5"/>
      <c r="D1146" s="5"/>
      <c r="E1146" s="5"/>
      <c r="F1146" s="5"/>
      <c r="G1146" s="5"/>
      <c r="H1146" s="6"/>
      <c r="I1146" s="6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</row>
    <row r="1147" spans="1:48" x14ac:dyDescent="0.4">
      <c r="A1147" s="5"/>
      <c r="B1147" s="5"/>
      <c r="C1147" s="5"/>
      <c r="D1147" s="5"/>
      <c r="E1147" s="5"/>
      <c r="F1147" s="5"/>
      <c r="G1147" s="5"/>
      <c r="H1147" s="6"/>
      <c r="I1147" s="6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</row>
    <row r="1148" spans="1:48" x14ac:dyDescent="0.4">
      <c r="A1148" s="5"/>
      <c r="B1148" s="5"/>
      <c r="C1148" s="5"/>
      <c r="D1148" s="5"/>
      <c r="E1148" s="5"/>
      <c r="F1148" s="5"/>
      <c r="G1148" s="5"/>
      <c r="H1148" s="6"/>
      <c r="I1148" s="6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</row>
    <row r="1149" spans="1:48" x14ac:dyDescent="0.4">
      <c r="A1149" s="5"/>
      <c r="B1149" s="5"/>
      <c r="C1149" s="5"/>
      <c r="D1149" s="5"/>
      <c r="E1149" s="5"/>
      <c r="F1149" s="5"/>
      <c r="G1149" s="5"/>
      <c r="H1149" s="6"/>
      <c r="I1149" s="6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</row>
    <row r="1150" spans="1:48" x14ac:dyDescent="0.4">
      <c r="A1150" s="5"/>
      <c r="B1150" s="5"/>
      <c r="C1150" s="5"/>
      <c r="D1150" s="5"/>
      <c r="E1150" s="5"/>
      <c r="F1150" s="5"/>
      <c r="G1150" s="5"/>
      <c r="H1150" s="6"/>
      <c r="I1150" s="6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</row>
    <row r="1151" spans="1:48" x14ac:dyDescent="0.4">
      <c r="A1151" s="5"/>
      <c r="B1151" s="5"/>
      <c r="C1151" s="5"/>
      <c r="D1151" s="5"/>
      <c r="E1151" s="5"/>
      <c r="F1151" s="5"/>
      <c r="G1151" s="5"/>
      <c r="H1151" s="6"/>
      <c r="I1151" s="6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</row>
    <row r="1152" spans="1:48" x14ac:dyDescent="0.4">
      <c r="A1152" s="5"/>
      <c r="B1152" s="5"/>
      <c r="C1152" s="5"/>
      <c r="D1152" s="5"/>
      <c r="E1152" s="5"/>
      <c r="F1152" s="5"/>
      <c r="G1152" s="5"/>
      <c r="H1152" s="6"/>
      <c r="I1152" s="6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</row>
    <row r="1153" spans="1:48" x14ac:dyDescent="0.4">
      <c r="A1153" s="5"/>
      <c r="B1153" s="5"/>
      <c r="C1153" s="5"/>
      <c r="D1153" s="5"/>
      <c r="E1153" s="5"/>
      <c r="F1153" s="5"/>
      <c r="G1153" s="5"/>
      <c r="H1153" s="6"/>
      <c r="I1153" s="6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</row>
    <row r="1154" spans="1:48" x14ac:dyDescent="0.4">
      <c r="A1154" s="5"/>
      <c r="B1154" s="5"/>
      <c r="C1154" s="5"/>
      <c r="D1154" s="5"/>
      <c r="E1154" s="5"/>
      <c r="F1154" s="5"/>
      <c r="G1154" s="5"/>
      <c r="H1154" s="6"/>
      <c r="I1154" s="6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</row>
    <row r="1155" spans="1:48" x14ac:dyDescent="0.4">
      <c r="A1155" s="5"/>
      <c r="B1155" s="5"/>
      <c r="C1155" s="5"/>
      <c r="D1155" s="5"/>
      <c r="E1155" s="5"/>
      <c r="F1155" s="5"/>
      <c r="G1155" s="5"/>
      <c r="H1155" s="6"/>
      <c r="I1155" s="6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</row>
    <row r="1156" spans="1:48" x14ac:dyDescent="0.4">
      <c r="A1156" s="5"/>
      <c r="B1156" s="5"/>
      <c r="C1156" s="5"/>
      <c r="D1156" s="5"/>
      <c r="E1156" s="5"/>
      <c r="F1156" s="5"/>
      <c r="G1156" s="5"/>
      <c r="H1156" s="6"/>
      <c r="I1156" s="6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</row>
    <row r="1157" spans="1:48" x14ac:dyDescent="0.4">
      <c r="A1157" s="5"/>
      <c r="B1157" s="5"/>
      <c r="C1157" s="5"/>
      <c r="D1157" s="5"/>
      <c r="E1157" s="5"/>
      <c r="F1157" s="5"/>
      <c r="G1157" s="5"/>
      <c r="H1157" s="6"/>
      <c r="I1157" s="6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</row>
    <row r="1158" spans="1:48" x14ac:dyDescent="0.4">
      <c r="A1158" s="5"/>
      <c r="B1158" s="5"/>
      <c r="C1158" s="5"/>
      <c r="D1158" s="5"/>
      <c r="E1158" s="5"/>
      <c r="F1158" s="5"/>
      <c r="G1158" s="5"/>
      <c r="H1158" s="6"/>
      <c r="I1158" s="6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</row>
    <row r="1159" spans="1:48" x14ac:dyDescent="0.4">
      <c r="A1159" s="5"/>
      <c r="B1159" s="5"/>
      <c r="C1159" s="5"/>
      <c r="D1159" s="5"/>
      <c r="E1159" s="5"/>
      <c r="F1159" s="5"/>
      <c r="G1159" s="5"/>
      <c r="H1159" s="6"/>
      <c r="I1159" s="6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</row>
    <row r="1160" spans="1:48" x14ac:dyDescent="0.4">
      <c r="A1160" s="5"/>
      <c r="B1160" s="5"/>
      <c r="C1160" s="5"/>
      <c r="D1160" s="5"/>
      <c r="E1160" s="5"/>
      <c r="F1160" s="5"/>
      <c r="G1160" s="5"/>
      <c r="H1160" s="6"/>
      <c r="I1160" s="6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</row>
    <row r="1161" spans="1:48" x14ac:dyDescent="0.4">
      <c r="A1161" s="5"/>
      <c r="B1161" s="5"/>
      <c r="C1161" s="5"/>
      <c r="D1161" s="5"/>
      <c r="E1161" s="5"/>
      <c r="F1161" s="5"/>
      <c r="G1161" s="5"/>
      <c r="H1161" s="6"/>
      <c r="I1161" s="6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</row>
    <row r="1162" spans="1:48" x14ac:dyDescent="0.4">
      <c r="A1162" s="5"/>
      <c r="B1162" s="5"/>
      <c r="C1162" s="5"/>
      <c r="D1162" s="5"/>
      <c r="E1162" s="5"/>
      <c r="F1162" s="5"/>
      <c r="G1162" s="5"/>
      <c r="H1162" s="6"/>
      <c r="I1162" s="6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</row>
    <row r="1163" spans="1:48" x14ac:dyDescent="0.4">
      <c r="A1163" s="5"/>
      <c r="B1163" s="5"/>
      <c r="C1163" s="5"/>
      <c r="D1163" s="5"/>
      <c r="E1163" s="5"/>
      <c r="F1163" s="5"/>
      <c r="G1163" s="5"/>
      <c r="H1163" s="6"/>
      <c r="I1163" s="6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</row>
    <row r="1164" spans="1:48" x14ac:dyDescent="0.4">
      <c r="A1164" s="5"/>
      <c r="B1164" s="5"/>
      <c r="C1164" s="5"/>
      <c r="D1164" s="5"/>
      <c r="E1164" s="5"/>
      <c r="F1164" s="5"/>
      <c r="G1164" s="5"/>
      <c r="H1164" s="6"/>
      <c r="I1164" s="6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</row>
    <row r="1165" spans="1:48" x14ac:dyDescent="0.4">
      <c r="A1165" s="5"/>
      <c r="B1165" s="5"/>
      <c r="C1165" s="5"/>
      <c r="D1165" s="5"/>
      <c r="E1165" s="5"/>
      <c r="F1165" s="5"/>
      <c r="G1165" s="5"/>
      <c r="H1165" s="6"/>
      <c r="I1165" s="6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</row>
    <row r="1166" spans="1:48" x14ac:dyDescent="0.4">
      <c r="A1166" s="5"/>
      <c r="B1166" s="5"/>
      <c r="C1166" s="5"/>
      <c r="D1166" s="5"/>
      <c r="E1166" s="5"/>
      <c r="F1166" s="5"/>
      <c r="G1166" s="5"/>
      <c r="H1166" s="6"/>
      <c r="I1166" s="6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</row>
    <row r="1167" spans="1:48" x14ac:dyDescent="0.4">
      <c r="A1167" s="5"/>
      <c r="B1167" s="5"/>
      <c r="C1167" s="5"/>
      <c r="D1167" s="5"/>
      <c r="E1167" s="5"/>
      <c r="F1167" s="5"/>
      <c r="G1167" s="5"/>
      <c r="H1167" s="6"/>
      <c r="I1167" s="6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</row>
    <row r="1168" spans="1:48" x14ac:dyDescent="0.4">
      <c r="A1168" s="5"/>
      <c r="B1168" s="5"/>
      <c r="C1168" s="5"/>
      <c r="D1168" s="5"/>
      <c r="E1168" s="5"/>
      <c r="F1168" s="5"/>
      <c r="G1168" s="5"/>
      <c r="H1168" s="6"/>
      <c r="I1168" s="6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</row>
    <row r="1169" spans="1:48" x14ac:dyDescent="0.4">
      <c r="A1169" s="5"/>
      <c r="B1169" s="5"/>
      <c r="C1169" s="5"/>
      <c r="D1169" s="5"/>
      <c r="E1169" s="5"/>
      <c r="F1169" s="5"/>
      <c r="G1169" s="5"/>
      <c r="H1169" s="6"/>
      <c r="I1169" s="6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</row>
    <row r="1170" spans="1:48" x14ac:dyDescent="0.4">
      <c r="A1170" s="5"/>
      <c r="B1170" s="5"/>
      <c r="C1170" s="5"/>
      <c r="D1170" s="5"/>
      <c r="E1170" s="5"/>
      <c r="F1170" s="5"/>
      <c r="G1170" s="5"/>
      <c r="H1170" s="6"/>
      <c r="I1170" s="6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</row>
    <row r="1171" spans="1:48" x14ac:dyDescent="0.4">
      <c r="A1171" s="5"/>
      <c r="B1171" s="5"/>
      <c r="C1171" s="5"/>
      <c r="D1171" s="5"/>
      <c r="E1171" s="5"/>
      <c r="F1171" s="5"/>
      <c r="G1171" s="5"/>
      <c r="H1171" s="6"/>
      <c r="I1171" s="6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</row>
    <row r="1172" spans="1:48" x14ac:dyDescent="0.4">
      <c r="A1172" s="5"/>
      <c r="B1172" s="5"/>
      <c r="C1172" s="5"/>
      <c r="D1172" s="5"/>
      <c r="E1172" s="5"/>
      <c r="F1172" s="5"/>
      <c r="G1172" s="5"/>
      <c r="H1172" s="6"/>
      <c r="I1172" s="6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</row>
    <row r="1173" spans="1:48" x14ac:dyDescent="0.4">
      <c r="A1173" s="5"/>
      <c r="B1173" s="5"/>
      <c r="C1173" s="5"/>
      <c r="D1173" s="5"/>
      <c r="E1173" s="5"/>
      <c r="F1173" s="5"/>
      <c r="G1173" s="5"/>
      <c r="H1173" s="6"/>
      <c r="I1173" s="6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</row>
    <row r="1174" spans="1:48" x14ac:dyDescent="0.4">
      <c r="A1174" s="5"/>
      <c r="B1174" s="5"/>
      <c r="C1174" s="5"/>
      <c r="D1174" s="5"/>
      <c r="E1174" s="5"/>
      <c r="F1174" s="5"/>
      <c r="G1174" s="5"/>
      <c r="H1174" s="6"/>
      <c r="I1174" s="6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</row>
    <row r="1175" spans="1:48" x14ac:dyDescent="0.4">
      <c r="A1175" s="5"/>
      <c r="B1175" s="5"/>
      <c r="C1175" s="5"/>
      <c r="D1175" s="5"/>
      <c r="E1175" s="5"/>
      <c r="F1175" s="5"/>
      <c r="G1175" s="5"/>
      <c r="H1175" s="6"/>
      <c r="I1175" s="6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</row>
    <row r="1176" spans="1:48" x14ac:dyDescent="0.4">
      <c r="A1176" s="5"/>
      <c r="B1176" s="5"/>
      <c r="C1176" s="5"/>
      <c r="D1176" s="5"/>
      <c r="E1176" s="5"/>
      <c r="F1176" s="5"/>
      <c r="G1176" s="5"/>
      <c r="H1176" s="6"/>
      <c r="I1176" s="6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</row>
    <row r="1177" spans="1:48" x14ac:dyDescent="0.4">
      <c r="A1177" s="5"/>
      <c r="B1177" s="5"/>
      <c r="C1177" s="5"/>
      <c r="D1177" s="5"/>
      <c r="E1177" s="5"/>
      <c r="F1177" s="5"/>
      <c r="G1177" s="5"/>
      <c r="H1177" s="6"/>
      <c r="I1177" s="6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</row>
    <row r="1178" spans="1:48" x14ac:dyDescent="0.4">
      <c r="A1178" s="5"/>
      <c r="B1178" s="5"/>
      <c r="C1178" s="5"/>
      <c r="D1178" s="5"/>
      <c r="E1178" s="5"/>
      <c r="F1178" s="5"/>
      <c r="G1178" s="5"/>
      <c r="H1178" s="6"/>
      <c r="I1178" s="6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</row>
    <row r="1179" spans="1:48" x14ac:dyDescent="0.4">
      <c r="A1179" s="5"/>
      <c r="B1179" s="5"/>
      <c r="C1179" s="5"/>
      <c r="D1179" s="5"/>
      <c r="E1179" s="5"/>
      <c r="F1179" s="5"/>
      <c r="G1179" s="5"/>
      <c r="H1179" s="6"/>
      <c r="I1179" s="6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</row>
    <row r="1180" spans="1:48" x14ac:dyDescent="0.4">
      <c r="A1180" s="5"/>
      <c r="B1180" s="5"/>
      <c r="C1180" s="5"/>
      <c r="D1180" s="5"/>
      <c r="E1180" s="5"/>
      <c r="F1180" s="5"/>
      <c r="G1180" s="5"/>
      <c r="H1180" s="6"/>
      <c r="I1180" s="6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</row>
    <row r="1181" spans="1:48" x14ac:dyDescent="0.4">
      <c r="A1181" s="3"/>
      <c r="B1181" s="3"/>
      <c r="C1181" s="3"/>
      <c r="D1181" s="3"/>
      <c r="E1181" s="3"/>
      <c r="F1181" s="3"/>
      <c r="G1181" s="3"/>
      <c r="H1181" s="4"/>
      <c r="I1181" s="4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</row>
    <row r="1182" spans="1:48" x14ac:dyDescent="0.4">
      <c r="A1182" s="3"/>
      <c r="B1182" s="3"/>
      <c r="C1182" s="3"/>
      <c r="D1182" s="3"/>
      <c r="E1182" s="3"/>
      <c r="F1182" s="3"/>
      <c r="G1182" s="3"/>
      <c r="H1182" s="4"/>
      <c r="I1182" s="4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</row>
  </sheetData>
  <mergeCells count="13">
    <mergeCell ref="AT4:AU4"/>
    <mergeCell ref="P7:Q7"/>
    <mergeCell ref="X7:Y7"/>
    <mergeCell ref="AN7:AO7"/>
    <mergeCell ref="A762:B762"/>
    <mergeCell ref="A765:B765"/>
    <mergeCell ref="A766:B766"/>
    <mergeCell ref="AR9:AS9"/>
    <mergeCell ref="A753:B753"/>
    <mergeCell ref="A754:B754"/>
    <mergeCell ref="A757:B757"/>
    <mergeCell ref="A758:B758"/>
    <mergeCell ref="A761:B761"/>
  </mergeCells>
  <conditionalFormatting sqref="C124:C612 E102:E553 AM104:AM402 I11:I541 K302:K452 M170:M582 S33:S611 U118:U327 AA503:AA607 AC514:AC592 G13:G670 AI383:AI561 AK254:AK552 Q103 AQ276:AQ325 AS296:AS666 O103:O550 W203:W552 AU553:AU731 AE514:AG665">
    <cfRule type="cellIs" dxfId="1" priority="1" stopIfTrue="1" operator="between">
      <formula>-4.9</formula>
      <formula>-0.1</formula>
    </cfRule>
    <cfRule type="cellIs" dxfId="0" priority="2" stopIfTrue="1" operator="lessThanOrEqual">
      <formula>-5</formula>
    </cfRule>
  </conditionalFormatting>
  <pageMargins left="0.7" right="0.7" top="0.75" bottom="0.75" header="0.3" footer="0.3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Table_11.2</vt:lpstr>
      <vt:lpstr>Data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2015-05-20T01:29:55Z</dcterms:created>
  <dcterms:modified xsi:type="dcterms:W3CDTF">2015-11-20T12:43:25Z</dcterms:modified>
</cp:coreProperties>
</file>