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 tabRatio="884"/>
  </bookViews>
  <sheets>
    <sheet name="Reference" sheetId="23" r:id="rId1"/>
    <sheet name="Crises_dates" sheetId="18" r:id="rId2"/>
    <sheet name="Figure 14.2" sheetId="11" r:id="rId3"/>
    <sheet name="Real_equity_prices" sheetId="1" r:id="rId4"/>
  </sheets>
  <calcPr calcId="152511" concurrentCalc="0"/>
</workbook>
</file>

<file path=xl/calcChain.xml><?xml version="1.0" encoding="utf-8"?>
<calcChain xmlns="http://schemas.openxmlformats.org/spreadsheetml/2006/main">
  <c r="AJ34" i="1" l="1"/>
  <c r="AJ29" i="1"/>
  <c r="AJ3" i="1"/>
  <c r="D36" i="1"/>
  <c r="D33" i="1"/>
  <c r="D3" i="1"/>
  <c r="H36" i="1"/>
  <c r="H33" i="1"/>
  <c r="H3" i="1"/>
  <c r="L34" i="1"/>
  <c r="L32" i="1"/>
  <c r="L3" i="1"/>
  <c r="P27" i="1"/>
  <c r="P24" i="1"/>
  <c r="P3" i="1"/>
  <c r="T34" i="1"/>
  <c r="T32" i="1"/>
  <c r="T3" i="1"/>
  <c r="X28" i="1"/>
  <c r="X25" i="1"/>
  <c r="X3" i="1"/>
  <c r="AB34" i="1"/>
  <c r="AB29" i="1"/>
  <c r="AB3" i="1"/>
  <c r="AF23" i="1"/>
  <c r="AF21" i="1"/>
  <c r="AF3" i="1"/>
  <c r="AN33" i="1"/>
  <c r="AN30" i="1"/>
  <c r="AN3" i="1"/>
  <c r="AR3" i="1"/>
  <c r="AV28" i="1"/>
  <c r="AV25" i="1"/>
  <c r="AV3" i="1"/>
  <c r="AZ34" i="1"/>
  <c r="AZ29" i="1"/>
  <c r="AZ3" i="1"/>
  <c r="BE10" i="1"/>
  <c r="BE6" i="1"/>
  <c r="BE3" i="1"/>
  <c r="BI3" i="1"/>
  <c r="BM44" i="1"/>
  <c r="BM42" i="1"/>
  <c r="BM3" i="1"/>
  <c r="BQ44" i="1"/>
  <c r="BQ43" i="1"/>
  <c r="BQ3" i="1"/>
  <c r="BU44" i="1"/>
  <c r="BU42" i="1"/>
  <c r="BU3" i="1"/>
  <c r="BY44" i="1"/>
  <c r="BY42" i="1"/>
  <c r="BY3" i="1"/>
  <c r="CC44" i="1"/>
  <c r="CC43" i="1"/>
  <c r="CC3" i="1"/>
  <c r="CG44" i="1"/>
  <c r="CG43" i="1"/>
  <c r="CG3" i="1"/>
  <c r="CK44" i="1"/>
  <c r="CK43" i="1"/>
  <c r="CK3" i="1"/>
  <c r="D4" i="1"/>
  <c r="H4" i="1"/>
  <c r="L4" i="1"/>
  <c r="P4" i="1"/>
  <c r="T4" i="1"/>
  <c r="X4" i="1"/>
  <c r="AB4" i="1"/>
  <c r="AF4" i="1"/>
  <c r="AJ4" i="1"/>
  <c r="AN4" i="1"/>
  <c r="AR4" i="1"/>
  <c r="AV4" i="1"/>
  <c r="AZ4" i="1"/>
  <c r="BE4" i="1"/>
  <c r="BI4" i="1"/>
  <c r="BM4" i="1"/>
  <c r="BQ4" i="1"/>
  <c r="BU4" i="1"/>
  <c r="BY4" i="1"/>
  <c r="CC4" i="1"/>
  <c r="CG4" i="1"/>
  <c r="CK4" i="1"/>
  <c r="BE7" i="1"/>
  <c r="BE8" i="1"/>
  <c r="BE9" i="1"/>
  <c r="H16" i="1"/>
  <c r="P16" i="1"/>
  <c r="T16" i="1"/>
  <c r="X16" i="1"/>
  <c r="AF16" i="1"/>
  <c r="AN16" i="1"/>
  <c r="AV16" i="1"/>
  <c r="CG16" i="1"/>
  <c r="CK16" i="1"/>
  <c r="H17" i="1"/>
  <c r="P17" i="1"/>
  <c r="T17" i="1"/>
  <c r="X17" i="1"/>
  <c r="AF17" i="1"/>
  <c r="AN17" i="1"/>
  <c r="AV17" i="1"/>
  <c r="CG17" i="1"/>
  <c r="CK17" i="1"/>
  <c r="H18" i="1"/>
  <c r="P18" i="1"/>
  <c r="T18" i="1"/>
  <c r="X18" i="1"/>
  <c r="AF18" i="1"/>
  <c r="AN18" i="1"/>
  <c r="AV18" i="1"/>
  <c r="CG18" i="1"/>
  <c r="CK18" i="1"/>
  <c r="H19" i="1"/>
  <c r="P19" i="1"/>
  <c r="T19" i="1"/>
  <c r="X19" i="1"/>
  <c r="AF19" i="1"/>
  <c r="AN19" i="1"/>
  <c r="AV19" i="1"/>
  <c r="CG19" i="1"/>
  <c r="CK19" i="1"/>
  <c r="H20" i="1"/>
  <c r="P20" i="1"/>
  <c r="T20" i="1"/>
  <c r="X20" i="1"/>
  <c r="AB20" i="1"/>
  <c r="AF20" i="1"/>
  <c r="AJ20" i="1"/>
  <c r="AN20" i="1"/>
  <c r="AV20" i="1"/>
  <c r="CG20" i="1"/>
  <c r="CK20" i="1"/>
  <c r="H21" i="1"/>
  <c r="P21" i="1"/>
  <c r="T21" i="1"/>
  <c r="X21" i="1"/>
  <c r="AB21" i="1"/>
  <c r="AJ21" i="1"/>
  <c r="AN21" i="1"/>
  <c r="AV21" i="1"/>
  <c r="CG21" i="1"/>
  <c r="CK21" i="1"/>
  <c r="H22" i="1"/>
  <c r="P22" i="1"/>
  <c r="T22" i="1"/>
  <c r="X22" i="1"/>
  <c r="AB22" i="1"/>
  <c r="AF22" i="1"/>
  <c r="AJ22" i="1"/>
  <c r="AN22" i="1"/>
  <c r="AV22" i="1"/>
  <c r="CG22" i="1"/>
  <c r="CK22" i="1"/>
  <c r="H23" i="1"/>
  <c r="P23" i="1"/>
  <c r="T23" i="1"/>
  <c r="X23" i="1"/>
  <c r="AB23" i="1"/>
  <c r="AJ23" i="1"/>
  <c r="AN23" i="1"/>
  <c r="AV23" i="1"/>
  <c r="CC23" i="1"/>
  <c r="CG23" i="1"/>
  <c r="CK23" i="1"/>
  <c r="H24" i="1"/>
  <c r="T24" i="1"/>
  <c r="X24" i="1"/>
  <c r="AB24" i="1"/>
  <c r="AF24" i="1"/>
  <c r="AJ24" i="1"/>
  <c r="AN24" i="1"/>
  <c r="AV24" i="1"/>
  <c r="CC24" i="1"/>
  <c r="CG24" i="1"/>
  <c r="CK24" i="1"/>
  <c r="H25" i="1"/>
  <c r="P25" i="1"/>
  <c r="T25" i="1"/>
  <c r="AB25" i="1"/>
  <c r="AF25" i="1"/>
  <c r="AJ25" i="1"/>
  <c r="AN25" i="1"/>
  <c r="CC25" i="1"/>
  <c r="CG25" i="1"/>
  <c r="CK25" i="1"/>
  <c r="H26" i="1"/>
  <c r="P26" i="1"/>
  <c r="T26" i="1"/>
  <c r="X26" i="1"/>
  <c r="AB26" i="1"/>
  <c r="AF26" i="1"/>
  <c r="AJ26" i="1"/>
  <c r="AN26" i="1"/>
  <c r="AV26" i="1"/>
  <c r="AZ26" i="1"/>
  <c r="CC26" i="1"/>
  <c r="CG26" i="1"/>
  <c r="CK26" i="1"/>
  <c r="H27" i="1"/>
  <c r="T27" i="1"/>
  <c r="X27" i="1"/>
  <c r="AB27" i="1"/>
  <c r="AF27" i="1"/>
  <c r="AJ27" i="1"/>
  <c r="AN27" i="1"/>
  <c r="AV27" i="1"/>
  <c r="AZ27" i="1"/>
  <c r="CC27" i="1"/>
  <c r="CG27" i="1"/>
  <c r="CK27" i="1"/>
  <c r="H28" i="1"/>
  <c r="P28" i="1"/>
  <c r="T28" i="1"/>
  <c r="AB28" i="1"/>
  <c r="AF28" i="1"/>
  <c r="AJ28" i="1"/>
  <c r="AN28" i="1"/>
  <c r="AZ28" i="1"/>
  <c r="BM28" i="1"/>
  <c r="BU28" i="1"/>
  <c r="CC28" i="1"/>
  <c r="CG28" i="1"/>
  <c r="CK28" i="1"/>
  <c r="D29" i="1"/>
  <c r="H29" i="1"/>
  <c r="P29" i="1"/>
  <c r="T29" i="1"/>
  <c r="X29" i="1"/>
  <c r="AF29" i="1"/>
  <c r="AN29" i="1"/>
  <c r="AV29" i="1"/>
  <c r="BM29" i="1"/>
  <c r="BU29" i="1"/>
  <c r="CC29" i="1"/>
  <c r="CG29" i="1"/>
  <c r="CK29" i="1"/>
  <c r="D30" i="1"/>
  <c r="H30" i="1"/>
  <c r="L30" i="1"/>
  <c r="P30" i="1"/>
  <c r="T30" i="1"/>
  <c r="X30" i="1"/>
  <c r="AB30" i="1"/>
  <c r="AF30" i="1"/>
  <c r="AJ30" i="1"/>
  <c r="AV30" i="1"/>
  <c r="AZ30" i="1"/>
  <c r="BM30" i="1"/>
  <c r="BU30" i="1"/>
  <c r="CC30" i="1"/>
  <c r="CG30" i="1"/>
  <c r="CK30" i="1"/>
  <c r="D31" i="1"/>
  <c r="H31" i="1"/>
  <c r="L31" i="1"/>
  <c r="P31" i="1"/>
  <c r="T31" i="1"/>
  <c r="X31" i="1"/>
  <c r="AB31" i="1"/>
  <c r="AF31" i="1"/>
  <c r="AJ31" i="1"/>
  <c r="AN31" i="1"/>
  <c r="AV31" i="1"/>
  <c r="AZ31" i="1"/>
  <c r="BM31" i="1"/>
  <c r="BU31" i="1"/>
  <c r="CC31" i="1"/>
  <c r="CG31" i="1"/>
  <c r="CK31" i="1"/>
  <c r="D32" i="1"/>
  <c r="H32" i="1"/>
  <c r="P32" i="1"/>
  <c r="X32" i="1"/>
  <c r="AB32" i="1"/>
  <c r="AF32" i="1"/>
  <c r="AJ32" i="1"/>
  <c r="AN32" i="1"/>
  <c r="AV32" i="1"/>
  <c r="AZ32" i="1"/>
  <c r="BM32" i="1"/>
  <c r="BU32" i="1"/>
  <c r="BY32" i="1"/>
  <c r="CC32" i="1"/>
  <c r="CG32" i="1"/>
  <c r="CK32" i="1"/>
  <c r="L33" i="1"/>
  <c r="P33" i="1"/>
  <c r="T33" i="1"/>
  <c r="X33" i="1"/>
  <c r="AB33" i="1"/>
  <c r="AF33" i="1"/>
  <c r="AJ33" i="1"/>
  <c r="AV33" i="1"/>
  <c r="AZ33" i="1"/>
  <c r="BM33" i="1"/>
  <c r="BU33" i="1"/>
  <c r="BY33" i="1"/>
  <c r="CC33" i="1"/>
  <c r="CG33" i="1"/>
  <c r="CK33" i="1"/>
  <c r="D34" i="1"/>
  <c r="H34" i="1"/>
  <c r="P34" i="1"/>
  <c r="X34" i="1"/>
  <c r="AF34" i="1"/>
  <c r="AN34" i="1"/>
  <c r="AV34" i="1"/>
  <c r="BM34" i="1"/>
  <c r="BU34" i="1"/>
  <c r="BY34" i="1"/>
  <c r="CC34" i="1"/>
  <c r="CG34" i="1"/>
  <c r="CK34" i="1"/>
  <c r="D35" i="1"/>
  <c r="H35" i="1"/>
  <c r="L35" i="1"/>
  <c r="P35" i="1"/>
  <c r="T35" i="1"/>
  <c r="X35" i="1"/>
  <c r="AB35" i="1"/>
  <c r="AF35" i="1"/>
  <c r="AJ35" i="1"/>
  <c r="AN35" i="1"/>
  <c r="AV35" i="1"/>
  <c r="AZ35" i="1"/>
  <c r="BM35" i="1"/>
  <c r="BU35" i="1"/>
  <c r="BY35" i="1"/>
  <c r="CC35" i="1"/>
  <c r="CG35" i="1"/>
  <c r="CK35" i="1"/>
  <c r="L36" i="1"/>
  <c r="P36" i="1"/>
  <c r="T36" i="1"/>
  <c r="X36" i="1"/>
  <c r="AB36" i="1"/>
  <c r="AF36" i="1"/>
  <c r="AJ36" i="1"/>
  <c r="AN36" i="1"/>
  <c r="AV36" i="1"/>
  <c r="AZ36" i="1"/>
  <c r="BM36" i="1"/>
  <c r="BU36" i="1"/>
  <c r="BY36" i="1"/>
  <c r="CC36" i="1"/>
  <c r="CG36" i="1"/>
  <c r="CK36" i="1"/>
  <c r="D37" i="1"/>
  <c r="H37" i="1"/>
  <c r="P37" i="1"/>
  <c r="T37" i="1"/>
  <c r="X37" i="1"/>
  <c r="AB37" i="1"/>
  <c r="AF37" i="1"/>
  <c r="AJ37" i="1"/>
  <c r="AN37" i="1"/>
  <c r="AV37" i="1"/>
  <c r="AZ37" i="1"/>
  <c r="BM37" i="1"/>
  <c r="BU37" i="1"/>
  <c r="BY37" i="1"/>
  <c r="CC37" i="1"/>
  <c r="CG37" i="1"/>
  <c r="CK37" i="1"/>
  <c r="D38" i="1"/>
  <c r="P38" i="1"/>
  <c r="T38" i="1"/>
  <c r="X38" i="1"/>
  <c r="AB38" i="1"/>
  <c r="AF38" i="1"/>
  <c r="AJ38" i="1"/>
  <c r="AN38" i="1"/>
  <c r="AV38" i="1"/>
  <c r="AZ38" i="1"/>
  <c r="BM38" i="1"/>
  <c r="BU38" i="1"/>
  <c r="BY38" i="1"/>
  <c r="CC38" i="1"/>
  <c r="CG38" i="1"/>
  <c r="CK38" i="1"/>
  <c r="D39" i="1"/>
  <c r="P39" i="1"/>
  <c r="T39" i="1"/>
  <c r="X39" i="1"/>
  <c r="AB39" i="1"/>
  <c r="AF39" i="1"/>
  <c r="AJ39" i="1"/>
  <c r="AN39" i="1"/>
  <c r="AV39" i="1"/>
  <c r="AZ39" i="1"/>
  <c r="BM39" i="1"/>
  <c r="BU39" i="1"/>
  <c r="BY39" i="1"/>
  <c r="CC39" i="1"/>
  <c r="CG39" i="1"/>
  <c r="CK39" i="1"/>
  <c r="D40" i="1"/>
  <c r="P40" i="1"/>
  <c r="T40" i="1"/>
  <c r="X40" i="1"/>
  <c r="AB40" i="1"/>
  <c r="AF40" i="1"/>
  <c r="AJ40" i="1"/>
  <c r="AN40" i="1"/>
  <c r="AV40" i="1"/>
  <c r="AZ40" i="1"/>
  <c r="BM40" i="1"/>
  <c r="BQ40" i="1"/>
  <c r="BU40" i="1"/>
  <c r="BY40" i="1"/>
  <c r="CC40" i="1"/>
  <c r="CG40" i="1"/>
  <c r="CK40" i="1"/>
  <c r="D41" i="1"/>
  <c r="P41" i="1"/>
  <c r="T41" i="1"/>
  <c r="X41" i="1"/>
  <c r="AB41" i="1"/>
  <c r="AF41" i="1"/>
  <c r="AJ41" i="1"/>
  <c r="AN41" i="1"/>
  <c r="AV41" i="1"/>
  <c r="AZ41" i="1"/>
  <c r="BM41" i="1"/>
  <c r="BQ41" i="1"/>
  <c r="BU41" i="1"/>
  <c r="BY41" i="1"/>
  <c r="CC41" i="1"/>
  <c r="CG41" i="1"/>
  <c r="CK41" i="1"/>
  <c r="D42" i="1"/>
  <c r="P42" i="1"/>
  <c r="T42" i="1"/>
  <c r="X42" i="1"/>
  <c r="AB42" i="1"/>
  <c r="AF42" i="1"/>
  <c r="AJ42" i="1"/>
  <c r="AN42" i="1"/>
  <c r="AV42" i="1"/>
  <c r="AZ42" i="1"/>
  <c r="BQ42" i="1"/>
  <c r="CC42" i="1"/>
  <c r="CG42" i="1"/>
  <c r="CK42" i="1"/>
  <c r="D43" i="1"/>
  <c r="P43" i="1"/>
  <c r="T43" i="1"/>
  <c r="X43" i="1"/>
  <c r="AF43" i="1"/>
  <c r="AJ43" i="1"/>
  <c r="AN43" i="1"/>
  <c r="AV43" i="1"/>
  <c r="AZ43" i="1"/>
  <c r="BM43" i="1"/>
  <c r="BU43" i="1"/>
  <c r="BY43" i="1"/>
  <c r="P44" i="1"/>
  <c r="X44" i="1"/>
  <c r="AF44" i="1"/>
  <c r="AV44" i="1"/>
  <c r="AA8" i="11"/>
  <c r="AD8" i="11"/>
  <c r="AA9" i="11"/>
  <c r="AD9" i="11"/>
  <c r="AA10" i="11"/>
  <c r="AA11" i="11"/>
  <c r="AD11" i="11"/>
  <c r="AA12" i="11"/>
  <c r="AD12" i="11"/>
  <c r="AA13" i="11"/>
  <c r="AD13" i="11"/>
  <c r="AA14" i="11"/>
  <c r="AD14" i="11"/>
  <c r="AA15" i="11"/>
  <c r="AD15" i="11"/>
  <c r="AA16" i="11"/>
  <c r="AD16" i="11"/>
  <c r="AA17" i="11"/>
  <c r="AD17" i="11"/>
  <c r="AA18" i="11"/>
  <c r="AD18" i="11"/>
  <c r="AA19" i="11"/>
  <c r="AD19" i="11"/>
  <c r="AA20" i="11"/>
  <c r="AD20" i="11"/>
  <c r="AA21" i="11"/>
  <c r="AD21" i="11"/>
  <c r="AA22" i="11"/>
  <c r="AA23" i="11"/>
  <c r="AA24" i="11"/>
  <c r="AD24" i="11"/>
  <c r="AA25" i="11"/>
  <c r="AD25" i="11"/>
  <c r="AA26" i="11"/>
  <c r="AD26" i="11"/>
  <c r="AA27" i="11"/>
  <c r="AD27" i="11"/>
  <c r="AA28" i="11"/>
  <c r="AD28" i="11"/>
  <c r="AA29" i="11"/>
  <c r="AD29" i="11"/>
</calcChain>
</file>

<file path=xl/sharedStrings.xml><?xml version="1.0" encoding="utf-8"?>
<sst xmlns="http://schemas.openxmlformats.org/spreadsheetml/2006/main" count="271" uniqueCount="116">
  <si>
    <t>Japan</t>
  </si>
  <si>
    <t>Nikkei-225</t>
  </si>
  <si>
    <t>Argentina</t>
  </si>
  <si>
    <t>Indonesia</t>
  </si>
  <si>
    <t>Thailand</t>
  </si>
  <si>
    <t>Colombia</t>
  </si>
  <si>
    <t>Austria</t>
  </si>
  <si>
    <t>Iceland</t>
  </si>
  <si>
    <t>Ireland</t>
  </si>
  <si>
    <t>UK</t>
  </si>
  <si>
    <t>US</t>
  </si>
  <si>
    <t>IBB General</t>
  </si>
  <si>
    <t xml:space="preserve"> </t>
  </si>
  <si>
    <t>KOSPI</t>
  </si>
  <si>
    <t>OMX-all</t>
  </si>
  <si>
    <t>ATXprime40</t>
  </si>
  <si>
    <t>Country</t>
  </si>
  <si>
    <t>Finland</t>
  </si>
  <si>
    <t>Ongoing</t>
  </si>
  <si>
    <t>Norway</t>
  </si>
  <si>
    <t>Spain</t>
  </si>
  <si>
    <t>Sweden</t>
  </si>
  <si>
    <t>Hong Kong</t>
  </si>
  <si>
    <t>Malaysia</t>
  </si>
  <si>
    <t>Philippines</t>
  </si>
  <si>
    <t>South Korea</t>
  </si>
  <si>
    <t>Hungary</t>
  </si>
  <si>
    <t>S&amp;P500</t>
  </si>
  <si>
    <t>ibex-35</t>
  </si>
  <si>
    <t>cetop-20</t>
  </si>
  <si>
    <t>CPI</t>
  </si>
  <si>
    <t>Merval</t>
  </si>
  <si>
    <t>Hang Seng</t>
  </si>
  <si>
    <t>Manila SE</t>
  </si>
  <si>
    <t>SET</t>
  </si>
  <si>
    <t>n.a.</t>
  </si>
  <si>
    <t>Spain, 1977</t>
  </si>
  <si>
    <t>Malaysia, 1997</t>
  </si>
  <si>
    <t>Korea, 1997</t>
  </si>
  <si>
    <t>Thailand, 1997</t>
  </si>
  <si>
    <t>Norway, 1987</t>
  </si>
  <si>
    <t>Argentina, 2001</t>
  </si>
  <si>
    <t>Sweden, 1991</t>
  </si>
  <si>
    <t>Japan, 1992</t>
  </si>
  <si>
    <t>Indonesia, 1997</t>
  </si>
  <si>
    <t>Finland, 1991</t>
  </si>
  <si>
    <t>Colombia, 1998</t>
  </si>
  <si>
    <t>Philippines, 1997</t>
  </si>
  <si>
    <t>US, 2007</t>
  </si>
  <si>
    <t>Ireland, 2007</t>
  </si>
  <si>
    <t>UK, 2007</t>
  </si>
  <si>
    <t>Iceland, 2007</t>
  </si>
  <si>
    <t>Hungary, 2008</t>
  </si>
  <si>
    <t>Austria, 2008</t>
  </si>
  <si>
    <t>Spain, 2008</t>
  </si>
  <si>
    <t>Historical Average</t>
  </si>
  <si>
    <t>Hong Kong, 1997</t>
  </si>
  <si>
    <t>US, 1929</t>
  </si>
  <si>
    <t>Norway, 1899</t>
  </si>
  <si>
    <t xml:space="preserve"> Percent Increase in the Unemployment Rate (left panel) and Years Duration of Downturn (right panel)</t>
  </si>
  <si>
    <t>Past Unemployment Cycles and Banking Crises: Trough-to-peak</t>
  </si>
  <si>
    <t>Peak-to-trough price declines (left panel) and years duration of downturn (right panel)</t>
  </si>
  <si>
    <t>Mexico</t>
  </si>
  <si>
    <t>Chile</t>
  </si>
  <si>
    <t>Duration in years</t>
  </si>
  <si>
    <t>Country/crisis date</t>
  </si>
  <si>
    <t>Peak-to-trough price decline</t>
  </si>
  <si>
    <t>Peak-trough decline</t>
  </si>
  <si>
    <t>Historical average</t>
  </si>
  <si>
    <t>(systemic) banking crises episodes are included subject to data limitations. The historical average reported does not</t>
  </si>
  <si>
    <t>include ongoing crises episodes. For the ongoing episodes, the calculations are based on data through December 2,</t>
  </si>
  <si>
    <t>2008. Consumer price indices are used to deflate nominal equity prices.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</si>
  <si>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Reinhart and Rogoff (2008b) and sources cited therein.</t>
    </r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</si>
  <si>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Each banking crisis episode is identified by country and the beginning year of the crisis. Only major</t>
    </r>
  </si>
  <si>
    <t>Real equity prices (closing prices/end-of-period CPI)</t>
  </si>
  <si>
    <t>Index</t>
  </si>
  <si>
    <t>Helsinki omx-all shares</t>
  </si>
  <si>
    <t>Deflated</t>
  </si>
  <si>
    <t>Oslo se-all shares</t>
  </si>
  <si>
    <t>Barcelona se general</t>
  </si>
  <si>
    <t>St ockholm-omx-all shares</t>
  </si>
  <si>
    <t>Kuala Lumpur SE</t>
  </si>
  <si>
    <t>Djakarta SE Composite</t>
  </si>
  <si>
    <t>iseq general</t>
  </si>
  <si>
    <t>ftse all-share</t>
  </si>
  <si>
    <t>Start</t>
  </si>
  <si>
    <t>year</t>
  </si>
  <si>
    <t>Currency</t>
  </si>
  <si>
    <t>yes</t>
  </si>
  <si>
    <t>no</t>
  </si>
  <si>
    <t>Inflation</t>
  </si>
  <si>
    <t>Stock market</t>
  </si>
  <si>
    <t>crash</t>
  </si>
  <si>
    <t>debt</t>
  </si>
  <si>
    <t xml:space="preserve">External </t>
  </si>
  <si>
    <t xml:space="preserve">Domestic </t>
  </si>
  <si>
    <t>crisis</t>
  </si>
  <si>
    <t>Did it include other types of crises (three-year window)?</t>
  </si>
  <si>
    <r>
      <t xml:space="preserve">Selected </t>
    </r>
    <r>
      <rPr>
        <i/>
        <sz val="10"/>
        <rFont val="Times New Roman"/>
        <family val="1"/>
      </rPr>
      <t>Systemic</t>
    </r>
    <r>
      <rPr>
        <sz val="10"/>
        <rFont val="Times New Roman"/>
        <family val="1"/>
      </rPr>
      <t xml:space="preserve"> Banking Crises</t>
    </r>
  </si>
  <si>
    <r>
      <t xml:space="preserve">Sources:  </t>
    </r>
    <r>
      <rPr>
        <sz val="10"/>
        <rFont val="Times New Roman"/>
        <family val="1"/>
      </rPr>
      <t>Bloomberg,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Global Financial Data, and International Monetary Fund, </t>
    </r>
    <r>
      <rPr>
        <i/>
        <sz val="10"/>
        <rFont val="Times New Roman"/>
        <family val="1"/>
      </rPr>
      <t>International Financial Statistics.</t>
    </r>
  </si>
  <si>
    <t>Reinhart, Carmen M. and Kenneth S. Rogoff</t>
  </si>
  <si>
    <t>Memorandum item:</t>
  </si>
  <si>
    <t>Austria, 2008-</t>
  </si>
  <si>
    <t>Hungary, 2008-</t>
  </si>
  <si>
    <t>Selected Ongoing banking crises</t>
  </si>
  <si>
    <t>UK, 2007-</t>
  </si>
  <si>
    <t>Ireland, 2007-</t>
  </si>
  <si>
    <t>Spain, 2008-</t>
  </si>
  <si>
    <t>US, 2007-</t>
  </si>
  <si>
    <t>Source:</t>
  </si>
  <si>
    <t>Reinhart, Carmen M. and Kenneth Rogoff, “This Time is Different: A Panoramic View of Eight Centuries of Financial Crises,” NBER Working Paper</t>
  </si>
  <si>
    <t>13882, March 2008.</t>
  </si>
  <si>
    <t>14.2 Cycles of past and ongoing real equity prices and banking crises </t>
  </si>
  <si>
    <t>This Time is Different: Eight Centuries of Financial Folly</t>
  </si>
  <si>
    <t>(Princeton: Princeton University Press, 2009)</t>
  </si>
  <si>
    <t>page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</si>
</sst>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0"/>
      <color rgb="FF000000"/>
      <name val="Times New Roman"/>
    </font>
    <font>
      <sz val="12"/>
      <color rgb="FF333333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25" fillId="0" borderId="0">
      <alignment vertical="center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5" fillId="0" borderId="0"/>
    <xf numFmtId="0" fontId="21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/>
    <xf numFmtId="0" fontId="3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24" borderId="0" xfId="0" applyFill="1"/>
    <xf numFmtId="0" fontId="0" fillId="0" borderId="0" xfId="0" applyFill="1"/>
    <xf numFmtId="0" fontId="0" fillId="25" borderId="0" xfId="0" applyFill="1"/>
    <xf numFmtId="0" fontId="21" fillId="0" borderId="0" xfId="0" applyFont="1"/>
    <xf numFmtId="4" fontId="0" fillId="0" borderId="0" xfId="0" applyNumberFormat="1" applyFill="1"/>
    <xf numFmtId="4" fontId="20" fillId="0" borderId="0" xfId="45" applyNumberFormat="1" applyFont="1"/>
    <xf numFmtId="2" fontId="0" fillId="0" borderId="0" xfId="0" applyNumberFormat="1"/>
    <xf numFmtId="2" fontId="0" fillId="25" borderId="0" xfId="0" applyNumberFormat="1" applyFill="1"/>
    <xf numFmtId="2" fontId="0" fillId="24" borderId="0" xfId="0" applyNumberFormat="1" applyFill="1"/>
    <xf numFmtId="164" fontId="0" fillId="0" borderId="0" xfId="0" applyNumberFormat="1"/>
    <xf numFmtId="0" fontId="0" fillId="26" borderId="0" xfId="0" applyFill="1"/>
    <xf numFmtId="0" fontId="21" fillId="0" borderId="0" xfId="0" applyFont="1" applyFill="1"/>
    <xf numFmtId="0" fontId="0" fillId="27" borderId="0" xfId="0" applyFill="1"/>
    <xf numFmtId="0" fontId="21" fillId="27" borderId="0" xfId="0" applyFont="1" applyFill="1" applyAlignment="1">
      <alignment vertical="top" wrapText="1"/>
    </xf>
    <xf numFmtId="2" fontId="0" fillId="28" borderId="0" xfId="0" applyNumberFormat="1" applyFill="1"/>
    <xf numFmtId="2" fontId="0" fillId="29" borderId="0" xfId="0" applyNumberFormat="1" applyFill="1"/>
    <xf numFmtId="2" fontId="0" fillId="0" borderId="0" xfId="0" applyNumberFormat="1" applyFill="1"/>
    <xf numFmtId="164" fontId="0" fillId="27" borderId="0" xfId="0" applyNumberFormat="1" applyFill="1"/>
    <xf numFmtId="0" fontId="21" fillId="27" borderId="0" xfId="0" applyFont="1" applyFill="1"/>
    <xf numFmtId="2" fontId="0" fillId="27" borderId="0" xfId="0" applyNumberFormat="1" applyFill="1"/>
    <xf numFmtId="0" fontId="0" fillId="0" borderId="0" xfId="0" applyBorder="1"/>
    <xf numFmtId="0" fontId="21" fillId="26" borderId="0" xfId="0" applyFont="1" applyFill="1"/>
    <xf numFmtId="0" fontId="22" fillId="26" borderId="0" xfId="0" applyFont="1" applyFill="1"/>
    <xf numFmtId="0" fontId="21" fillId="27" borderId="10" xfId="0" applyFont="1" applyFill="1" applyBorder="1"/>
    <xf numFmtId="0" fontId="0" fillId="27" borderId="10" xfId="0" applyFill="1" applyBorder="1"/>
    <xf numFmtId="164" fontId="0" fillId="27" borderId="0" xfId="0" applyNumberFormat="1" applyFill="1" applyAlignment="1">
      <alignment horizontal="right"/>
    </xf>
    <xf numFmtId="0" fontId="0" fillId="27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27" borderId="0" xfId="0" applyFill="1" applyAlignment="1">
      <alignment horizontal="center"/>
    </xf>
    <xf numFmtId="164" fontId="0" fillId="0" borderId="0" xfId="0" applyNumberFormat="1" applyFill="1"/>
    <xf numFmtId="2" fontId="1" fillId="0" borderId="0" xfId="0" applyNumberFormat="1" applyFont="1" applyFill="1"/>
    <xf numFmtId="4" fontId="1" fillId="0" borderId="0" xfId="0" applyNumberFormat="1" applyFont="1" applyFill="1"/>
    <xf numFmtId="4" fontId="0" fillId="27" borderId="0" xfId="0" applyNumberFormat="1" applyFill="1"/>
    <xf numFmtId="2" fontId="1" fillId="27" borderId="0" xfId="0" applyNumberFormat="1" applyFont="1" applyFill="1"/>
    <xf numFmtId="14" fontId="0" fillId="27" borderId="0" xfId="0" applyNumberFormat="1" applyFill="1"/>
    <xf numFmtId="0" fontId="0" fillId="27" borderId="0" xfId="0" applyFill="1" applyAlignment="1"/>
    <xf numFmtId="4" fontId="20" fillId="0" borderId="0" xfId="45" applyNumberFormat="1" applyFont="1" applyFill="1"/>
    <xf numFmtId="1" fontId="0" fillId="27" borderId="0" xfId="0" applyNumberFormat="1" applyFill="1"/>
    <xf numFmtId="0" fontId="21" fillId="26" borderId="0" xfId="0" applyFont="1" applyFill="1" applyAlignment="1">
      <alignment vertical="center"/>
    </xf>
    <xf numFmtId="0" fontId="0" fillId="26" borderId="11" xfId="0" applyFill="1" applyBorder="1"/>
    <xf numFmtId="0" fontId="0" fillId="26" borderId="11" xfId="0" applyFill="1" applyBorder="1" applyAlignment="1">
      <alignment horizontal="right"/>
    </xf>
    <xf numFmtId="0" fontId="0" fillId="26" borderId="12" xfId="0" applyFill="1" applyBorder="1"/>
    <xf numFmtId="0" fontId="0" fillId="26" borderId="12" xfId="0" applyFill="1" applyBorder="1" applyAlignment="1">
      <alignment horizontal="right"/>
    </xf>
    <xf numFmtId="0" fontId="21" fillId="26" borderId="12" xfId="0" applyFont="1" applyFill="1" applyBorder="1"/>
    <xf numFmtId="0" fontId="21" fillId="26" borderId="0" xfId="25" applyFont="1" applyFill="1"/>
    <xf numFmtId="0" fontId="23" fillId="26" borderId="0" xfId="0" applyFont="1" applyFill="1"/>
    <xf numFmtId="0" fontId="21" fillId="26" borderId="0" xfId="0" applyFont="1" applyFill="1" applyAlignment="1">
      <alignment horizontal="left" vertical="center" indent="5"/>
    </xf>
    <xf numFmtId="0" fontId="0" fillId="26" borderId="0" xfId="0" applyFill="1" applyAlignment="1" applyProtection="1">
      <alignment horizontal="left" vertical="center" indent="5"/>
    </xf>
    <xf numFmtId="0" fontId="22" fillId="26" borderId="0" xfId="0" applyFont="1" applyFill="1" applyAlignment="1">
      <alignment horizontal="left" vertical="center" indent="5"/>
    </xf>
    <xf numFmtId="0" fontId="30" fillId="26" borderId="0" xfId="0" applyFont="1" applyFill="1" applyAlignment="1">
      <alignment horizontal="left" vertical="center" indent="5"/>
    </xf>
    <xf numFmtId="0" fontId="21" fillId="26" borderId="11" xfId="0" applyFont="1" applyFill="1" applyBorder="1"/>
    <xf numFmtId="0" fontId="21" fillId="26" borderId="12" xfId="0" applyFont="1" applyFill="1" applyBorder="1" applyAlignment="1">
      <alignment horizontal="right"/>
    </xf>
    <xf numFmtId="0" fontId="21" fillId="26" borderId="0" xfId="0" applyFont="1" applyFill="1" applyAlignment="1">
      <alignment horizontal="right"/>
    </xf>
    <xf numFmtId="0" fontId="23" fillId="27" borderId="0" xfId="0" applyFont="1" applyFill="1" applyAlignment="1">
      <alignment vertical="top" wrapText="1"/>
    </xf>
    <xf numFmtId="164" fontId="23" fillId="27" borderId="0" xfId="0" applyNumberFormat="1" applyFont="1" applyFill="1"/>
    <xf numFmtId="0" fontId="23" fillId="27" borderId="0" xfId="0" applyFont="1" applyFill="1"/>
    <xf numFmtId="0" fontId="0" fillId="26" borderId="0" xfId="0" applyFont="1" applyFill="1"/>
    <xf numFmtId="0" fontId="0" fillId="26" borderId="0" xfId="0" applyFill="1" applyAlignment="1">
      <alignment horizontal="right"/>
    </xf>
    <xf numFmtId="0" fontId="0" fillId="26" borderId="0" xfId="0" applyFill="1" applyBorder="1"/>
    <xf numFmtId="0" fontId="0" fillId="26" borderId="0" xfId="0" applyFill="1" applyBorder="1" applyAlignment="1">
      <alignment horizontal="right"/>
    </xf>
    <xf numFmtId="0" fontId="21" fillId="26" borderId="0" xfId="0" applyFont="1" applyFill="1" applyBorder="1"/>
    <xf numFmtId="0" fontId="0" fillId="26" borderId="0" xfId="0" applyFill="1" applyBorder="1" applyAlignment="1"/>
    <xf numFmtId="0" fontId="0" fillId="26" borderId="0" xfId="0" applyFill="1" applyBorder="1" applyAlignment="1">
      <alignment horizontal="left"/>
    </xf>
    <xf numFmtId="0" fontId="21" fillId="26" borderId="0" xfId="0" applyFont="1" applyFill="1" applyBorder="1" applyAlignment="1">
      <alignment horizontal="left"/>
    </xf>
    <xf numFmtId="17" fontId="0" fillId="26" borderId="0" xfId="0" applyNumberFormat="1" applyFill="1" applyBorder="1"/>
    <xf numFmtId="0" fontId="27" fillId="0" borderId="0" xfId="0" applyFont="1"/>
    <xf numFmtId="0" fontId="27" fillId="26" borderId="0" xfId="0" applyFont="1" applyFill="1"/>
    <xf numFmtId="0" fontId="21" fillId="26" borderId="0" xfId="44" applyFill="1" applyAlignment="1"/>
    <xf numFmtId="0" fontId="21" fillId="0" borderId="0" xfId="44" applyAlignment="1"/>
    <xf numFmtId="0" fontId="21" fillId="0" borderId="0" xfId="44"/>
    <xf numFmtId="0" fontId="22" fillId="30" borderId="13" xfId="44" applyFont="1" applyFill="1" applyBorder="1" applyAlignment="1"/>
    <xf numFmtId="0" fontId="22" fillId="30" borderId="11" xfId="44" applyFont="1" applyFill="1" applyBorder="1" applyAlignment="1"/>
    <xf numFmtId="0" fontId="22" fillId="30" borderId="14" xfId="44" applyFont="1" applyFill="1" applyBorder="1" applyAlignment="1"/>
    <xf numFmtId="0" fontId="22" fillId="30" borderId="15" xfId="44" applyFont="1" applyFill="1" applyBorder="1" applyAlignment="1"/>
    <xf numFmtId="0" fontId="22" fillId="30" borderId="0" xfId="44" applyFont="1" applyFill="1" applyBorder="1" applyAlignment="1"/>
    <xf numFmtId="0" fontId="22" fillId="30" borderId="16" xfId="44" applyFont="1" applyFill="1" applyBorder="1" applyAlignment="1"/>
    <xf numFmtId="0" fontId="28" fillId="30" borderId="15" xfId="44" applyFont="1" applyFill="1" applyBorder="1" applyAlignment="1"/>
    <xf numFmtId="0" fontId="22" fillId="30" borderId="17" xfId="44" applyFont="1" applyFill="1" applyBorder="1" applyAlignment="1"/>
    <xf numFmtId="0" fontId="22" fillId="30" borderId="12" xfId="44" applyFont="1" applyFill="1" applyBorder="1" applyAlignment="1"/>
    <xf numFmtId="0" fontId="22" fillId="30" borderId="18" xfId="44" applyFont="1" applyFill="1" applyBorder="1" applyAlignment="1"/>
    <xf numFmtId="0" fontId="31" fillId="26" borderId="0" xfId="44" applyFont="1" applyFill="1" applyAlignment="1">
      <alignment vertical="center"/>
    </xf>
    <xf numFmtId="0" fontId="22" fillId="26" borderId="0" xfId="44" applyFont="1" applyFill="1" applyAlignment="1"/>
    <xf numFmtId="0" fontId="21" fillId="26" borderId="0" xfId="44" applyFill="1"/>
    <xf numFmtId="0" fontId="24" fillId="26" borderId="0" xfId="0" applyFont="1" applyFill="1" applyAlignment="1">
      <alignment horizontal="center"/>
    </xf>
    <xf numFmtId="0" fontId="22" fillId="26" borderId="0" xfId="0" applyFont="1" applyFill="1" applyAlignment="1">
      <alignment horizontal="center"/>
    </xf>
    <xf numFmtId="0" fontId="26" fillId="26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1" fillId="0" borderId="0" xfId="0" applyFont="1" applyFill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ANCLAS,REZONES Y SUS PARTES,DE FUNDICION,DE HIERRO O DE ACERO 2" xfId="26"/>
    <cellStyle name="ANCLAS,REZONES Y SUS PARTES,DE FUNDICION,DE HIERRO O DE ACERO 3" xfId="27"/>
    <cellStyle name="Bad" xfId="28" builtinId="27" customBuiltin="1"/>
    <cellStyle name="bstitutes]_x000a__x000a_; The following mappings take Word for MS-DOS names, PostScript names, and TrueType_x000a__x000a_; names into account" xfId="29"/>
    <cellStyle name="Calculation" xfId="30" builtinId="22" customBuiltin="1"/>
    <cellStyle name="Check Cell" xfId="31" builtinId="23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3 2" xfId="43"/>
    <cellStyle name="Normal 4" xfId="44"/>
    <cellStyle name="Normal_Sheet1" xfId="45"/>
    <cellStyle name="Note" xfId="46" builtinId="10" customBuiltin="1"/>
    <cellStyle name="Output" xfId="47" builtinId="21" customBuiltin="1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41145489303849E-2"/>
          <c:y val="1.8574071683662492E-2"/>
          <c:w val="0.71836132179095957"/>
          <c:h val="0.865385969717125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14.2'!$Z$8:$Z$30</c:f>
              <c:strCache>
                <c:ptCount val="23"/>
                <c:pt idx="0">
                  <c:v>Iceland, 2007</c:v>
                </c:pt>
                <c:pt idx="1">
                  <c:v>Thailand, 1997</c:v>
                </c:pt>
                <c:pt idx="2">
                  <c:v>Austria, 2008</c:v>
                </c:pt>
                <c:pt idx="3">
                  <c:v>Korea, 1997</c:v>
                </c:pt>
                <c:pt idx="4">
                  <c:v>Indonesia, 1997</c:v>
                </c:pt>
                <c:pt idx="5">
                  <c:v>Malaysia, 1997</c:v>
                </c:pt>
                <c:pt idx="6">
                  <c:v>Spain, 1977</c:v>
                </c:pt>
                <c:pt idx="7">
                  <c:v>Colombia, 1998</c:v>
                </c:pt>
                <c:pt idx="8">
                  <c:v>US, 1929</c:v>
                </c:pt>
                <c:pt idx="9">
                  <c:v>Finland, 1991</c:v>
                </c:pt>
                <c:pt idx="10">
                  <c:v>Japan, 1992</c:v>
                </c:pt>
                <c:pt idx="11">
                  <c:v>Ireland, 2007</c:v>
                </c:pt>
                <c:pt idx="12">
                  <c:v>Philippines, 1997</c:v>
                </c:pt>
                <c:pt idx="13">
                  <c:v>Historical Average</c:v>
                </c:pt>
                <c:pt idx="14">
                  <c:v>Hungary, 2008</c:v>
                </c:pt>
                <c:pt idx="15">
                  <c:v>Spain, 2008</c:v>
                </c:pt>
                <c:pt idx="16">
                  <c:v>US, 2007</c:v>
                </c:pt>
                <c:pt idx="17">
                  <c:v>UK, 2007</c:v>
                </c:pt>
                <c:pt idx="18">
                  <c:v>Sweden, 1991</c:v>
                </c:pt>
                <c:pt idx="19">
                  <c:v>Norway, 1987</c:v>
                </c:pt>
                <c:pt idx="20">
                  <c:v>Hong Kong, 1997</c:v>
                </c:pt>
                <c:pt idx="21">
                  <c:v>Argentina, 2001</c:v>
                </c:pt>
                <c:pt idx="22">
                  <c:v>Norway, 1899</c:v>
                </c:pt>
              </c:strCache>
            </c:strRef>
          </c:cat>
          <c:val>
            <c:numRef>
              <c:f>'Figure 14.2'!$AA$8:$AA$30</c:f>
              <c:numCache>
                <c:formatCode>0.0</c:formatCode>
                <c:ptCount val="23"/>
                <c:pt idx="0">
                  <c:v>-91.093052603484466</c:v>
                </c:pt>
                <c:pt idx="1">
                  <c:v>-84.026444836005794</c:v>
                </c:pt>
                <c:pt idx="2">
                  <c:v>-68.916129063112422</c:v>
                </c:pt>
                <c:pt idx="3">
                  <c:v>-68.730935157099822</c:v>
                </c:pt>
                <c:pt idx="4">
                  <c:v>-68.10275395226067</c:v>
                </c:pt>
                <c:pt idx="5">
                  <c:v>-65.075203080158531</c:v>
                </c:pt>
                <c:pt idx="6">
                  <c:v>-64.799815619649678</c:v>
                </c:pt>
                <c:pt idx="7">
                  <c:v>-64.08792987824917</c:v>
                </c:pt>
                <c:pt idx="8">
                  <c:v>-63.068696020189044</c:v>
                </c:pt>
                <c:pt idx="9">
                  <c:v>-62.643283761537504</c:v>
                </c:pt>
                <c:pt idx="10">
                  <c:v>-59.621649751069342</c:v>
                </c:pt>
                <c:pt idx="11">
                  <c:v>-58.726296820783631</c:v>
                </c:pt>
                <c:pt idx="12">
                  <c:v>-59.098743268588706</c:v>
                </c:pt>
                <c:pt idx="13">
                  <c:v>-55.988728014146353</c:v>
                </c:pt>
                <c:pt idx="14">
                  <c:v>-55.656592747751787</c:v>
                </c:pt>
                <c:pt idx="15">
                  <c:v>-44.781710588108581</c:v>
                </c:pt>
                <c:pt idx="16">
                  <c:v>-43.947535066550692</c:v>
                </c:pt>
                <c:pt idx="17">
                  <c:v>-40.287977413667456</c:v>
                </c:pt>
                <c:pt idx="18">
                  <c:v>-39.197147738355909</c:v>
                </c:pt>
                <c:pt idx="19">
                  <c:v>-31.289394616714748</c:v>
                </c:pt>
                <c:pt idx="20">
                  <c:v>-27.796967418464124</c:v>
                </c:pt>
                <c:pt idx="21">
                  <c:v>-26.303227099705929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953520"/>
        <c:axId val="345231808"/>
      </c:barChart>
      <c:catAx>
        <c:axId val="17695352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3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231808"/>
        <c:scaling>
          <c:orientation val="minMax"/>
          <c:max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decline</a:t>
                </a:r>
              </a:p>
            </c:rich>
          </c:tx>
          <c:layout>
            <c:manualLayout>
              <c:xMode val="edge"/>
              <c:yMode val="edge"/>
              <c:x val="0.33689904795655817"/>
              <c:y val="0.9391041693558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7695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9090909090909"/>
          <c:y val="8.1833060556464818E-3"/>
          <c:w val="0.8545454545454545"/>
          <c:h val="0.900163666121112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'Figure 14.2'!$AD$8:$AD$30</c:f>
              <c:numCache>
                <c:formatCode>0</c:formatCode>
                <c:ptCount val="23"/>
                <c:pt idx="0">
                  <c:v>2</c:v>
                </c:pt>
                <c:pt idx="1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 formatCode="0.0">
                  <c:v>3.4285714285714284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 formatCode="0.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27104"/>
        <c:axId val="345233376"/>
      </c:barChart>
      <c:catAx>
        <c:axId val="3452271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3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23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Duration in years</a:t>
                </a:r>
              </a:p>
            </c:rich>
          </c:tx>
          <c:layout>
            <c:manualLayout>
              <c:xMode val="edge"/>
              <c:yMode val="edge"/>
              <c:x val="0.35272719481493386"/>
              <c:y val="0.952536869733388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27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98288836704887E-2"/>
          <c:y val="2.2222254372474496E-2"/>
          <c:w val="0.73440413046619191"/>
          <c:h val="0.875556822275495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30240"/>
        <c:axId val="345230632"/>
      </c:barChart>
      <c:catAx>
        <c:axId val="34523024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3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230632"/>
        <c:scaling>
          <c:orientation val="minMax"/>
          <c:max val="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increase</a:t>
                </a:r>
              </a:p>
            </c:rich>
          </c:tx>
          <c:layout>
            <c:manualLayout>
              <c:xMode val="edge"/>
              <c:yMode val="edge"/>
              <c:x val="0.3226386996984027"/>
              <c:y val="0.943705090142420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30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9090909090909"/>
          <c:y val="7.5528700906344415E-3"/>
          <c:w val="0.84363636363636363"/>
          <c:h val="0.907854984894259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27496"/>
        <c:axId val="345229456"/>
      </c:barChart>
      <c:catAx>
        <c:axId val="345227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2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22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Duration in years</a:t>
                </a:r>
              </a:p>
            </c:rich>
          </c:tx>
          <c:layout>
            <c:manualLayout>
              <c:xMode val="edge"/>
              <c:yMode val="edge"/>
              <c:x val="0.34909122074026461"/>
              <c:y val="0.95619328636552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5227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14</xdr:col>
      <xdr:colOff>242888</xdr:colOff>
      <xdr:row>37</xdr:row>
      <xdr:rowOff>114300</xdr:rowOff>
    </xdr:to>
    <xdr:graphicFrame macro="">
      <xdr:nvGraphicFramePr>
        <xdr:cNvPr id="49912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142875</xdr:colOff>
      <xdr:row>8</xdr:row>
      <xdr:rowOff>180975</xdr:rowOff>
    </xdr:from>
    <xdr:to>
      <xdr:col>18</xdr:col>
      <xdr:colOff>514350</xdr:colOff>
      <xdr:row>36</xdr:row>
      <xdr:rowOff>152400</xdr:rowOff>
    </xdr:to>
    <xdr:graphicFrame macro="">
      <xdr:nvGraphicFramePr>
        <xdr:cNvPr id="49913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14</xdr:col>
      <xdr:colOff>242888</xdr:colOff>
      <xdr:row>99</xdr:row>
      <xdr:rowOff>114300</xdr:rowOff>
    </xdr:to>
    <xdr:graphicFrame macro="">
      <xdr:nvGraphicFramePr>
        <xdr:cNvPr id="49913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142875</xdr:colOff>
      <xdr:row>70</xdr:row>
      <xdr:rowOff>180975</xdr:rowOff>
    </xdr:from>
    <xdr:to>
      <xdr:col>18</xdr:col>
      <xdr:colOff>514350</xdr:colOff>
      <xdr:row>98</xdr:row>
      <xdr:rowOff>152400</xdr:rowOff>
    </xdr:to>
    <xdr:graphicFrame macro="">
      <xdr:nvGraphicFramePr>
        <xdr:cNvPr id="49913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0.25623</cdr:x>
      <cdr:y>0.3445</cdr:y>
    </cdr:from>
    <cdr:to>
      <cdr:x>0.39304</cdr:x>
      <cdr:y>0.38882</cdr:y>
    </cdr:to>
    <cdr:sp macro="" textlink="">
      <cdr:nvSpPr>
        <cdr:cNvPr id="17776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9035" y="1600901"/>
          <a:ext cx="879281" cy="206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-55.9 percent</a:t>
          </a:r>
        </a:p>
      </cdr:txBody>
    </cdr:sp>
  </cdr:relSizeAnchor>
  <cdr:relSizeAnchor xmlns:cdr="http://schemas.openxmlformats.org/drawingml/2006/chartDrawing">
    <cdr:from>
      <cdr:x>0.09826</cdr:x>
      <cdr:y>0.06016</cdr:y>
    </cdr:from>
    <cdr:to>
      <cdr:x>0.17391</cdr:x>
      <cdr:y>0.08525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34518" y="367125"/>
          <a:ext cx="391706" cy="14937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969696" mc:Ignorable="a14" a14:legacySpreadsheetColorIndex="5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0.19559</cdr:x>
      <cdr:y>0.05871</cdr:y>
    </cdr:from>
    <cdr:to>
      <cdr:x>0.28186</cdr:x>
      <cdr:y>0.09104</cdr:y>
    </cdr:to>
    <cdr:sp macro="" textlink="">
      <cdr:nvSpPr>
        <cdr:cNvPr id="17776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7871" y="272080"/>
          <a:ext cx="556656" cy="150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Ongoing</a:t>
          </a:r>
        </a:p>
      </cdr:txBody>
    </cdr:sp>
  </cdr:relSizeAnchor>
  <cdr:relSizeAnchor xmlns:cdr="http://schemas.openxmlformats.org/drawingml/2006/chartDrawing">
    <cdr:from>
      <cdr:x>0.72607</cdr:x>
      <cdr:y>0.01488</cdr:y>
    </cdr:from>
    <cdr:to>
      <cdr:x>0.79188</cdr:x>
      <cdr:y>0.04916</cdr:y>
    </cdr:to>
    <cdr:sp macro="" textlink="">
      <cdr:nvSpPr>
        <cdr:cNvPr id="17776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6370" y="70191"/>
          <a:ext cx="419581" cy="157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n.a.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0.64343</cdr:x>
      <cdr:y>0.35462</cdr:y>
    </cdr:from>
    <cdr:to>
      <cdr:x>0.88713</cdr:x>
      <cdr:y>0.38864</cdr:y>
    </cdr:to>
    <cdr:sp macro="" textlink="">
      <cdr:nvSpPr>
        <cdr:cNvPr id="17786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315" y="1606547"/>
          <a:ext cx="553546" cy="154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3.4 years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0.26609</cdr:x>
      <cdr:y>0.55607</cdr:y>
    </cdr:from>
    <cdr:to>
      <cdr:x>0.40559</cdr:x>
      <cdr:y>0.62514</cdr:y>
    </cdr:to>
    <cdr:sp macro="" textlink="">
      <cdr:nvSpPr>
        <cdr:cNvPr id="17797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1034" y="2587536"/>
          <a:ext cx="934446" cy="320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percent</a:t>
          </a:r>
        </a:p>
      </cdr:txBody>
    </cdr:sp>
  </cdr:relSizeAnchor>
  <cdr:relSizeAnchor xmlns:cdr="http://schemas.openxmlformats.org/drawingml/2006/chartDrawing">
    <cdr:from>
      <cdr:x>0.1803</cdr:x>
      <cdr:y>0.05798</cdr:y>
    </cdr:from>
    <cdr:to>
      <cdr:x>0.26609</cdr:x>
      <cdr:y>0.09055</cdr:y>
    </cdr:to>
    <cdr:sp macro="" textlink="">
      <cdr:nvSpPr>
        <cdr:cNvPr id="17797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7663" y="268658"/>
          <a:ext cx="573371" cy="15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0.70952</cdr:x>
      <cdr:y>0.01414</cdr:y>
    </cdr:from>
    <cdr:to>
      <cdr:x>0.76622</cdr:x>
      <cdr:y>0.04818</cdr:y>
    </cdr:to>
    <cdr:sp macro="" textlink="">
      <cdr:nvSpPr>
        <cdr:cNvPr id="177971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9862" y="67909"/>
          <a:ext cx="381134" cy="155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0.50528</cdr:x>
      <cdr:y>0.5815</cdr:y>
    </cdr:from>
    <cdr:to>
      <cdr:x>0.7437</cdr:x>
      <cdr:y>0.62237</cdr:y>
    </cdr:to>
    <cdr:sp macro="" textlink="">
      <cdr:nvSpPr>
        <cdr:cNvPr id="17807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8799" y="2635204"/>
          <a:ext cx="541744" cy="184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4.8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D17" sqref="D17"/>
    </sheetView>
  </sheetViews>
  <sheetFormatPr defaultColWidth="8.85546875" defaultRowHeight="13.15" x14ac:dyDescent="0.4"/>
  <cols>
    <col min="1" max="16384" width="8.85546875" style="73"/>
  </cols>
  <sheetData>
    <row r="1" spans="1:59" ht="13.5" thickBot="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</row>
    <row r="2" spans="1:59" ht="15.75" thickTop="1" x14ac:dyDescent="0.45">
      <c r="A2" s="71"/>
      <c r="B2" s="74" t="s">
        <v>109</v>
      </c>
      <c r="C2" s="75"/>
      <c r="D2" s="75"/>
      <c r="E2" s="75"/>
      <c r="F2" s="75"/>
      <c r="G2" s="75"/>
      <c r="H2" s="76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</row>
    <row r="3" spans="1:59" ht="15.4" x14ac:dyDescent="0.45">
      <c r="A3" s="71"/>
      <c r="B3" s="77" t="s">
        <v>100</v>
      </c>
      <c r="C3" s="78"/>
      <c r="D3" s="78"/>
      <c r="E3" s="78"/>
      <c r="F3" s="78"/>
      <c r="G3" s="78"/>
      <c r="H3" s="79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</row>
    <row r="4" spans="1:59" ht="15.4" x14ac:dyDescent="0.45">
      <c r="A4" s="71"/>
      <c r="B4" s="80" t="s">
        <v>113</v>
      </c>
      <c r="C4" s="78"/>
      <c r="D4" s="78"/>
      <c r="E4" s="78"/>
      <c r="F4" s="78"/>
      <c r="G4" s="78"/>
      <c r="H4" s="79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</row>
    <row r="5" spans="1:59" ht="15.4" x14ac:dyDescent="0.45">
      <c r="A5" s="71"/>
      <c r="B5" s="77" t="s">
        <v>114</v>
      </c>
      <c r="C5" s="78"/>
      <c r="D5" s="78"/>
      <c r="E5" s="78"/>
      <c r="F5" s="78"/>
      <c r="G5" s="78"/>
      <c r="H5" s="79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</row>
    <row r="6" spans="1:59" ht="15.75" thickBot="1" x14ac:dyDescent="0.5">
      <c r="A6" s="71"/>
      <c r="B6" s="81"/>
      <c r="C6" s="82"/>
      <c r="D6" s="82"/>
      <c r="E6" s="82"/>
      <c r="F6" s="82"/>
      <c r="G6" s="82"/>
      <c r="H6" s="83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</row>
    <row r="7" spans="1:59" ht="13.5" thickTop="1" x14ac:dyDescent="0.4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</row>
    <row r="8" spans="1:59" x14ac:dyDescent="0.4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</row>
    <row r="9" spans="1:59" ht="15.4" x14ac:dyDescent="0.45">
      <c r="A9" s="71"/>
      <c r="B9" s="84" t="s">
        <v>112</v>
      </c>
      <c r="C9" s="71"/>
      <c r="D9" s="71"/>
      <c r="E9" s="71"/>
      <c r="F9" s="71"/>
      <c r="G9" s="71"/>
      <c r="H9" s="71"/>
      <c r="I9" s="71"/>
      <c r="J9" s="86"/>
      <c r="K9" s="71"/>
      <c r="L9" s="71"/>
      <c r="M9" s="85" t="s">
        <v>115</v>
      </c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</row>
    <row r="10" spans="1:59" x14ac:dyDescent="0.4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</row>
    <row r="11" spans="1:59" x14ac:dyDescent="0.4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</row>
    <row r="12" spans="1:59" x14ac:dyDescent="0.4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</row>
    <row r="13" spans="1:59" x14ac:dyDescent="0.4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</row>
    <row r="14" spans="1:59" x14ac:dyDescent="0.4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</row>
    <row r="15" spans="1:59" x14ac:dyDescent="0.4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</row>
    <row r="16" spans="1:59" x14ac:dyDescent="0.4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</row>
    <row r="17" spans="1:59" x14ac:dyDescent="0.4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</row>
    <row r="18" spans="1:59" x14ac:dyDescent="0.4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</row>
    <row r="19" spans="1:59" x14ac:dyDescent="0.4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</row>
    <row r="20" spans="1:59" x14ac:dyDescent="0.4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</row>
    <row r="21" spans="1:59" x14ac:dyDescent="0.4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</row>
    <row r="22" spans="1:59" x14ac:dyDescent="0.4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</row>
    <row r="23" spans="1:59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</row>
    <row r="24" spans="1:59" x14ac:dyDescent="0.4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x14ac:dyDescent="0.4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x14ac:dyDescent="0.4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x14ac:dyDescent="0.4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x14ac:dyDescent="0.4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x14ac:dyDescent="0.4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x14ac:dyDescent="0.4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x14ac:dyDescent="0.4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x14ac:dyDescent="0.4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x14ac:dyDescent="0.4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x14ac:dyDescent="0.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x14ac:dyDescent="0.4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x14ac:dyDescent="0.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x14ac:dyDescent="0.4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x14ac:dyDescent="0.4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x14ac:dyDescent="0.4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x14ac:dyDescent="0.4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x14ac:dyDescent="0.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x14ac:dyDescent="0.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x14ac:dyDescent="0.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x14ac:dyDescent="0.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x14ac:dyDescent="0.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x14ac:dyDescent="0.4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x14ac:dyDescent="0.4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x14ac:dyDescent="0.4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x14ac:dyDescent="0.4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x14ac:dyDescent="0.4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x14ac:dyDescent="0.4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x14ac:dyDescent="0.4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x14ac:dyDescent="0.4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x14ac:dyDescent="0.4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x14ac:dyDescent="0.4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x14ac:dyDescent="0.4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x14ac:dyDescent="0.4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x14ac:dyDescent="0.4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x14ac:dyDescent="0.4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x14ac:dyDescent="0.4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x14ac:dyDescent="0.4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</row>
    <row r="62" spans="1:59" x14ac:dyDescent="0.4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</row>
    <row r="63" spans="1:59" x14ac:dyDescent="0.4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</row>
    <row r="64" spans="1:59" x14ac:dyDescent="0.4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x14ac:dyDescent="0.4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x14ac:dyDescent="0.4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x14ac:dyDescent="0.4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x14ac:dyDescent="0.4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x14ac:dyDescent="0.4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x14ac:dyDescent="0.4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x14ac:dyDescent="0.4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x14ac:dyDescent="0.4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x14ac:dyDescent="0.4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x14ac:dyDescent="0.4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x14ac:dyDescent="0.4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x14ac:dyDescent="0.4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x14ac:dyDescent="0.4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x14ac:dyDescent="0.4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x14ac:dyDescent="0.4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x14ac:dyDescent="0.4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x14ac:dyDescent="0.4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4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x14ac:dyDescent="0.4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4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x14ac:dyDescent="0.4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x14ac:dyDescent="0.4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x14ac:dyDescent="0.4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x14ac:dyDescent="0.4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x14ac:dyDescent="0.4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x14ac:dyDescent="0.4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x14ac:dyDescent="0.4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x14ac:dyDescent="0.4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x14ac:dyDescent="0.4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x14ac:dyDescent="0.4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x14ac:dyDescent="0.4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x14ac:dyDescent="0.4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x14ac:dyDescent="0.4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x14ac:dyDescent="0.4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x14ac:dyDescent="0.4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x14ac:dyDescent="0.4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  <row r="101" spans="1:59" x14ac:dyDescent="0.4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</row>
    <row r="102" spans="1:59" x14ac:dyDescent="0.4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</row>
    <row r="103" spans="1:59" x14ac:dyDescent="0.4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</row>
    <row r="104" spans="1:59" x14ac:dyDescent="0.4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</row>
    <row r="105" spans="1:59" x14ac:dyDescent="0.4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</row>
    <row r="106" spans="1:59" x14ac:dyDescent="0.4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</row>
    <row r="107" spans="1:59" x14ac:dyDescent="0.4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</row>
    <row r="108" spans="1:59" x14ac:dyDescent="0.4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</row>
    <row r="109" spans="1:59" x14ac:dyDescent="0.4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</row>
    <row r="110" spans="1:59" x14ac:dyDescent="0.4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</row>
    <row r="111" spans="1:59" x14ac:dyDescent="0.4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</row>
    <row r="112" spans="1:59" x14ac:dyDescent="0.4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 x14ac:dyDescent="0.4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</row>
    <row r="114" spans="1:59" x14ac:dyDescent="0.4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</row>
    <row r="115" spans="1:59" x14ac:dyDescent="0.4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</row>
    <row r="116" spans="1:59" x14ac:dyDescent="0.4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</row>
    <row r="117" spans="1:59" x14ac:dyDescent="0.4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</row>
    <row r="118" spans="1:59" x14ac:dyDescent="0.4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</row>
    <row r="119" spans="1:59" x14ac:dyDescent="0.4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</row>
    <row r="120" spans="1:59" x14ac:dyDescent="0.4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</row>
    <row r="121" spans="1:59" x14ac:dyDescent="0.4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</row>
    <row r="122" spans="1:59" x14ac:dyDescent="0.4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</row>
    <row r="123" spans="1:59" x14ac:dyDescent="0.4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</row>
    <row r="124" spans="1:59" x14ac:dyDescent="0.4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</row>
    <row r="125" spans="1:59" x14ac:dyDescent="0.4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</row>
    <row r="126" spans="1:59" x14ac:dyDescent="0.4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</row>
    <row r="127" spans="1:59" x14ac:dyDescent="0.4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</row>
    <row r="128" spans="1:59" x14ac:dyDescent="0.4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</row>
    <row r="129" spans="1:59" x14ac:dyDescent="0.4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</row>
    <row r="130" spans="1:59" x14ac:dyDescent="0.4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</row>
    <row r="131" spans="1:59" x14ac:dyDescent="0.4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</row>
    <row r="132" spans="1:59" x14ac:dyDescent="0.4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</row>
    <row r="133" spans="1:59" x14ac:dyDescent="0.4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</row>
    <row r="134" spans="1:59" x14ac:dyDescent="0.4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</row>
    <row r="135" spans="1:59" x14ac:dyDescent="0.4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</row>
    <row r="136" spans="1:59" x14ac:dyDescent="0.4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</row>
    <row r="137" spans="1:59" x14ac:dyDescent="0.4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</row>
    <row r="138" spans="1:59" x14ac:dyDescent="0.4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</row>
    <row r="139" spans="1:59" x14ac:dyDescent="0.4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</row>
    <row r="140" spans="1:59" x14ac:dyDescent="0.4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</row>
    <row r="141" spans="1:59" x14ac:dyDescent="0.4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</row>
    <row r="142" spans="1:59" x14ac:dyDescent="0.4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</row>
    <row r="143" spans="1:59" x14ac:dyDescent="0.4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</row>
    <row r="144" spans="1:59" x14ac:dyDescent="0.4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</row>
    <row r="145" spans="1:59" x14ac:dyDescent="0.4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</row>
    <row r="146" spans="1:59" x14ac:dyDescent="0.4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</row>
    <row r="147" spans="1:59" x14ac:dyDescent="0.4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</row>
    <row r="148" spans="1:59" x14ac:dyDescent="0.4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</row>
    <row r="149" spans="1:59" x14ac:dyDescent="0.4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</row>
    <row r="150" spans="1:59" x14ac:dyDescent="0.4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</row>
    <row r="151" spans="1:59" x14ac:dyDescent="0.4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</row>
    <row r="152" spans="1:59" x14ac:dyDescent="0.4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</row>
    <row r="153" spans="1:59" x14ac:dyDescent="0.4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</row>
    <row r="154" spans="1:59" x14ac:dyDescent="0.4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</row>
    <row r="155" spans="1:59" x14ac:dyDescent="0.4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</row>
    <row r="156" spans="1:59" x14ac:dyDescent="0.4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</row>
    <row r="157" spans="1:59" x14ac:dyDescent="0.4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</row>
    <row r="158" spans="1:59" x14ac:dyDescent="0.4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</row>
    <row r="159" spans="1:59" x14ac:dyDescent="0.4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</row>
    <row r="160" spans="1:59" x14ac:dyDescent="0.4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</row>
    <row r="161" spans="1:59" x14ac:dyDescent="0.4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</row>
    <row r="162" spans="1:59" x14ac:dyDescent="0.4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</row>
    <row r="163" spans="1:59" x14ac:dyDescent="0.4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</row>
    <row r="164" spans="1:59" x14ac:dyDescent="0.4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</row>
    <row r="165" spans="1:59" x14ac:dyDescent="0.4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</row>
    <row r="166" spans="1:59" x14ac:dyDescent="0.4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</row>
    <row r="167" spans="1:59" x14ac:dyDescent="0.4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</row>
    <row r="168" spans="1:59" x14ac:dyDescent="0.4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</row>
    <row r="169" spans="1:59" x14ac:dyDescent="0.4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</row>
    <row r="170" spans="1:59" x14ac:dyDescent="0.4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</row>
    <row r="171" spans="1:59" x14ac:dyDescent="0.4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</row>
    <row r="172" spans="1:59" x14ac:dyDescent="0.4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</row>
    <row r="173" spans="1:59" x14ac:dyDescent="0.4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</row>
    <row r="174" spans="1:59" x14ac:dyDescent="0.4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</row>
    <row r="175" spans="1:59" x14ac:dyDescent="0.4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</row>
    <row r="176" spans="1:59" x14ac:dyDescent="0.4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</row>
    <row r="177" spans="1:59" x14ac:dyDescent="0.4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</row>
    <row r="178" spans="1:59" x14ac:dyDescent="0.4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</row>
    <row r="179" spans="1:59" x14ac:dyDescent="0.4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</row>
    <row r="180" spans="1:59" x14ac:dyDescent="0.4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</row>
    <row r="181" spans="1:59" x14ac:dyDescent="0.4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</row>
    <row r="182" spans="1:59" x14ac:dyDescent="0.4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</row>
    <row r="183" spans="1:59" x14ac:dyDescent="0.4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</row>
    <row r="184" spans="1:59" x14ac:dyDescent="0.4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</row>
    <row r="185" spans="1:59" x14ac:dyDescent="0.4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</row>
    <row r="186" spans="1:59" x14ac:dyDescent="0.4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</row>
    <row r="187" spans="1:59" x14ac:dyDescent="0.4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</row>
    <row r="188" spans="1:59" x14ac:dyDescent="0.4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</row>
    <row r="189" spans="1:59" x14ac:dyDescent="0.4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</row>
    <row r="190" spans="1:59" x14ac:dyDescent="0.4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</row>
    <row r="191" spans="1:59" x14ac:dyDescent="0.4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</row>
    <row r="192" spans="1:59" x14ac:dyDescent="0.4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</row>
    <row r="193" spans="1:59" x14ac:dyDescent="0.4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</row>
    <row r="194" spans="1:59" x14ac:dyDescent="0.4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</row>
    <row r="195" spans="1:59" x14ac:dyDescent="0.4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</row>
    <row r="196" spans="1:59" x14ac:dyDescent="0.4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</row>
    <row r="197" spans="1:59" x14ac:dyDescent="0.4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</row>
    <row r="198" spans="1:59" x14ac:dyDescent="0.4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</row>
    <row r="199" spans="1:59" x14ac:dyDescent="0.4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</row>
    <row r="200" spans="1:59" x14ac:dyDescent="0.4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</row>
    <row r="201" spans="1:59" x14ac:dyDescent="0.4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</row>
    <row r="202" spans="1:59" x14ac:dyDescent="0.4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</row>
    <row r="203" spans="1:59" x14ac:dyDescent="0.4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</row>
    <row r="204" spans="1:59" x14ac:dyDescent="0.4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</row>
    <row r="205" spans="1:59" x14ac:dyDescent="0.4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</row>
    <row r="206" spans="1:59" x14ac:dyDescent="0.4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</row>
    <row r="207" spans="1:59" x14ac:dyDescent="0.4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</row>
    <row r="208" spans="1:59" x14ac:dyDescent="0.4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</row>
    <row r="209" spans="1:59" x14ac:dyDescent="0.4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</row>
    <row r="210" spans="1:59" x14ac:dyDescent="0.4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</row>
    <row r="211" spans="1:59" x14ac:dyDescent="0.4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</row>
    <row r="212" spans="1:59" x14ac:dyDescent="0.4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</row>
    <row r="213" spans="1:59" x14ac:dyDescent="0.4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</row>
    <row r="214" spans="1:59" x14ac:dyDescent="0.4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</row>
    <row r="215" spans="1:59" x14ac:dyDescent="0.4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</row>
    <row r="216" spans="1:59" x14ac:dyDescent="0.4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</row>
    <row r="217" spans="1:59" x14ac:dyDescent="0.4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</row>
    <row r="218" spans="1:59" x14ac:dyDescent="0.4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</row>
    <row r="219" spans="1:59" x14ac:dyDescent="0.4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</row>
    <row r="220" spans="1:59" x14ac:dyDescent="0.4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</row>
    <row r="221" spans="1:59" x14ac:dyDescent="0.4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</row>
    <row r="222" spans="1:59" x14ac:dyDescent="0.4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</row>
    <row r="223" spans="1:59" x14ac:dyDescent="0.4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</row>
    <row r="224" spans="1:59" x14ac:dyDescent="0.4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</row>
    <row r="225" spans="1:59" x14ac:dyDescent="0.4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</row>
    <row r="226" spans="1:59" x14ac:dyDescent="0.4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</row>
    <row r="227" spans="1:59" x14ac:dyDescent="0.4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</row>
    <row r="228" spans="1:59" x14ac:dyDescent="0.4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</row>
    <row r="229" spans="1:59" x14ac:dyDescent="0.4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  <c r="BG229" s="72"/>
    </row>
    <row r="230" spans="1:59" x14ac:dyDescent="0.4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  <c r="BG230" s="72"/>
    </row>
    <row r="231" spans="1:59" x14ac:dyDescent="0.4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</row>
    <row r="232" spans="1:59" x14ac:dyDescent="0.4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</row>
    <row r="233" spans="1:59" x14ac:dyDescent="0.4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</row>
    <row r="234" spans="1:59" x14ac:dyDescent="0.4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  <c r="BG234" s="72"/>
    </row>
    <row r="235" spans="1:59" x14ac:dyDescent="0.4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</row>
    <row r="236" spans="1:59" x14ac:dyDescent="0.4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  <c r="BG236" s="72"/>
    </row>
    <row r="237" spans="1:59" x14ac:dyDescent="0.4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  <c r="BG237" s="72"/>
    </row>
    <row r="238" spans="1:59" x14ac:dyDescent="0.4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  <c r="BG238" s="72"/>
    </row>
    <row r="239" spans="1:59" x14ac:dyDescent="0.4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  <c r="BG239" s="72"/>
    </row>
    <row r="240" spans="1:59" x14ac:dyDescent="0.4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  <c r="BG240" s="72"/>
    </row>
    <row r="241" spans="1:59" x14ac:dyDescent="0.4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2"/>
      <c r="BG241" s="72"/>
    </row>
    <row r="242" spans="1:59" x14ac:dyDescent="0.4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  <c r="BG242" s="72"/>
    </row>
    <row r="243" spans="1:59" x14ac:dyDescent="0.4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2"/>
      <c r="BF243" s="72"/>
      <c r="BG243" s="72"/>
    </row>
    <row r="244" spans="1:59" x14ac:dyDescent="0.4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</row>
    <row r="245" spans="1:59" x14ac:dyDescent="0.4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2"/>
      <c r="BG245" s="72"/>
    </row>
    <row r="246" spans="1:59" x14ac:dyDescent="0.4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2"/>
      <c r="BG246" s="72"/>
    </row>
    <row r="247" spans="1:59" x14ac:dyDescent="0.4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2"/>
      <c r="BG247" s="72"/>
    </row>
    <row r="248" spans="1:59" x14ac:dyDescent="0.4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  <c r="BG248" s="72"/>
    </row>
    <row r="249" spans="1:59" x14ac:dyDescent="0.4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</row>
    <row r="250" spans="1:59" x14ac:dyDescent="0.4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</row>
    <row r="251" spans="1:59" x14ac:dyDescent="0.4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  <c r="BG251" s="72"/>
    </row>
    <row r="252" spans="1:59" x14ac:dyDescent="0.4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</row>
    <row r="253" spans="1:59" x14ac:dyDescent="0.4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</row>
    <row r="254" spans="1:59" x14ac:dyDescent="0.4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  <c r="BG254" s="72"/>
    </row>
    <row r="255" spans="1:59" x14ac:dyDescent="0.4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  <c r="BG255" s="72"/>
    </row>
    <row r="256" spans="1:59" x14ac:dyDescent="0.4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2"/>
      <c r="BF256" s="72"/>
      <c r="BG256" s="72"/>
    </row>
    <row r="257" spans="1:59" x14ac:dyDescent="0.4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  <c r="BG257" s="72"/>
    </row>
    <row r="258" spans="1:59" x14ac:dyDescent="0.4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  <c r="BG258" s="72"/>
    </row>
    <row r="259" spans="1:59" x14ac:dyDescent="0.4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  <c r="BG259" s="72"/>
    </row>
    <row r="260" spans="1:59" x14ac:dyDescent="0.4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</row>
    <row r="261" spans="1:59" x14ac:dyDescent="0.4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  <c r="BG261" s="72"/>
    </row>
    <row r="262" spans="1:59" x14ac:dyDescent="0.4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2"/>
      <c r="BG262" s="72"/>
    </row>
    <row r="263" spans="1:59" x14ac:dyDescent="0.4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  <c r="AZ263" s="72"/>
      <c r="BA263" s="72"/>
      <c r="BB263" s="72"/>
      <c r="BC263" s="72"/>
      <c r="BD263" s="72"/>
      <c r="BE263" s="72"/>
      <c r="BF263" s="72"/>
      <c r="BG263" s="72"/>
    </row>
    <row r="264" spans="1:59" x14ac:dyDescent="0.4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  <c r="BG264" s="72"/>
    </row>
    <row r="265" spans="1:59" x14ac:dyDescent="0.4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2"/>
      <c r="BG265" s="72"/>
    </row>
    <row r="266" spans="1:59" x14ac:dyDescent="0.4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  <c r="BG266" s="72"/>
    </row>
    <row r="267" spans="1:59" x14ac:dyDescent="0.4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  <c r="BG267" s="72"/>
    </row>
    <row r="268" spans="1:59" x14ac:dyDescent="0.4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  <c r="BG268" s="72"/>
    </row>
    <row r="269" spans="1:59" x14ac:dyDescent="0.4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  <c r="BG269" s="72"/>
    </row>
    <row r="270" spans="1:59" x14ac:dyDescent="0.4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2"/>
      <c r="BG270" s="72"/>
    </row>
    <row r="271" spans="1:59" x14ac:dyDescent="0.4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2"/>
      <c r="BG271" s="72"/>
    </row>
    <row r="272" spans="1:59" x14ac:dyDescent="0.4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  <c r="BG272" s="72"/>
    </row>
    <row r="273" spans="1:59" x14ac:dyDescent="0.4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  <c r="BG273" s="72"/>
    </row>
    <row r="274" spans="1:59" x14ac:dyDescent="0.4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</row>
    <row r="275" spans="1:59" x14ac:dyDescent="0.4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</row>
    <row r="276" spans="1:59" x14ac:dyDescent="0.4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2"/>
      <c r="BG276" s="72"/>
    </row>
    <row r="277" spans="1:59" x14ac:dyDescent="0.4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  <c r="BB277" s="72"/>
      <c r="BC277" s="72"/>
      <c r="BD277" s="72"/>
      <c r="BE277" s="72"/>
      <c r="BF277" s="72"/>
      <c r="BG277" s="72"/>
    </row>
    <row r="278" spans="1:59" x14ac:dyDescent="0.4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</row>
    <row r="279" spans="1:59" x14ac:dyDescent="0.4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  <c r="BG279" s="72"/>
    </row>
    <row r="280" spans="1:59" x14ac:dyDescent="0.4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2"/>
      <c r="BG280" s="72"/>
    </row>
    <row r="281" spans="1:59" x14ac:dyDescent="0.4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2"/>
      <c r="BG281" s="72"/>
    </row>
    <row r="282" spans="1:59" x14ac:dyDescent="0.4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  <c r="BG282" s="72"/>
    </row>
    <row r="283" spans="1:59" x14ac:dyDescent="0.4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  <c r="BG283" s="72"/>
    </row>
    <row r="284" spans="1:59" x14ac:dyDescent="0.4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2"/>
      <c r="BG284" s="72"/>
    </row>
    <row r="285" spans="1:59" x14ac:dyDescent="0.4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  <c r="BG285" s="72"/>
    </row>
    <row r="286" spans="1:59" x14ac:dyDescent="0.4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  <c r="BG286" s="72"/>
    </row>
    <row r="287" spans="1:59" x14ac:dyDescent="0.4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  <c r="BG287" s="72"/>
    </row>
    <row r="288" spans="1:59" x14ac:dyDescent="0.4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2"/>
      <c r="BG288" s="72"/>
    </row>
    <row r="289" spans="1:59" x14ac:dyDescent="0.4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  <c r="BG289" s="72"/>
    </row>
    <row r="290" spans="1:59" x14ac:dyDescent="0.4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2"/>
      <c r="BG290" s="72"/>
    </row>
    <row r="291" spans="1:59" x14ac:dyDescent="0.4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2"/>
      <c r="BF291" s="72"/>
      <c r="BG291" s="72"/>
    </row>
    <row r="292" spans="1:59" x14ac:dyDescent="0.4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2"/>
      <c r="BG292" s="72"/>
    </row>
    <row r="293" spans="1:59" x14ac:dyDescent="0.4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2"/>
      <c r="BG293" s="72"/>
    </row>
    <row r="294" spans="1:59" x14ac:dyDescent="0.4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2"/>
      <c r="BG294" s="72"/>
    </row>
    <row r="295" spans="1:59" x14ac:dyDescent="0.4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  <c r="BG295" s="72"/>
    </row>
    <row r="296" spans="1:59" x14ac:dyDescent="0.4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  <c r="BG296" s="72"/>
    </row>
    <row r="297" spans="1:59" x14ac:dyDescent="0.4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2"/>
      <c r="BG297" s="72"/>
    </row>
    <row r="298" spans="1:59" x14ac:dyDescent="0.4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  <c r="BB298" s="72"/>
      <c r="BC298" s="72"/>
      <c r="BD298" s="72"/>
      <c r="BE298" s="72"/>
      <c r="BF298" s="72"/>
      <c r="BG298" s="72"/>
    </row>
    <row r="299" spans="1:59" x14ac:dyDescent="0.4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2"/>
      <c r="BG299" s="72"/>
    </row>
    <row r="300" spans="1:59" x14ac:dyDescent="0.4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  <c r="BG300" s="72"/>
    </row>
    <row r="301" spans="1:59" x14ac:dyDescent="0.4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  <c r="BG301" s="72"/>
    </row>
    <row r="302" spans="1:59" x14ac:dyDescent="0.4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  <c r="BG302" s="72"/>
    </row>
    <row r="303" spans="1:59" x14ac:dyDescent="0.4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  <c r="BG303" s="72"/>
    </row>
    <row r="304" spans="1:59" x14ac:dyDescent="0.4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  <c r="BG304" s="72"/>
    </row>
    <row r="305" spans="1:59" x14ac:dyDescent="0.4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  <c r="BG305" s="72"/>
    </row>
    <row r="306" spans="1:59" x14ac:dyDescent="0.4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  <c r="BG306" s="72"/>
    </row>
    <row r="307" spans="1:59" x14ac:dyDescent="0.4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  <c r="BG307" s="72"/>
    </row>
    <row r="308" spans="1:59" x14ac:dyDescent="0.4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  <c r="BG308" s="72"/>
    </row>
    <row r="309" spans="1:59" x14ac:dyDescent="0.4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  <c r="BG309" s="72"/>
    </row>
    <row r="310" spans="1:59" x14ac:dyDescent="0.4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  <c r="BG310" s="72"/>
    </row>
    <row r="311" spans="1:59" x14ac:dyDescent="0.4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  <c r="BG311" s="72"/>
    </row>
    <row r="312" spans="1:59" x14ac:dyDescent="0.4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  <c r="BG312" s="72"/>
    </row>
    <row r="313" spans="1:59" x14ac:dyDescent="0.4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  <c r="BG313" s="72"/>
    </row>
    <row r="314" spans="1:59" x14ac:dyDescent="0.4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  <c r="BG314" s="72"/>
    </row>
    <row r="315" spans="1:59" x14ac:dyDescent="0.4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  <c r="BG315" s="72"/>
    </row>
    <row r="316" spans="1:59" x14ac:dyDescent="0.4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2"/>
      <c r="BG316" s="72"/>
    </row>
    <row r="317" spans="1:59" x14ac:dyDescent="0.4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2"/>
      <c r="BG317" s="72"/>
    </row>
    <row r="318" spans="1:59" x14ac:dyDescent="0.4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2"/>
      <c r="BG318" s="72"/>
    </row>
    <row r="319" spans="1:59" x14ac:dyDescent="0.4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2"/>
      <c r="BG319" s="72"/>
    </row>
    <row r="320" spans="1:59" x14ac:dyDescent="0.4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2"/>
      <c r="BG320" s="72"/>
    </row>
    <row r="321" spans="1:59" x14ac:dyDescent="0.4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  <c r="BG321" s="72"/>
    </row>
    <row r="322" spans="1:59" x14ac:dyDescent="0.4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2"/>
      <c r="BG322" s="72"/>
    </row>
    <row r="323" spans="1:59" x14ac:dyDescent="0.4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2"/>
      <c r="BG323" s="72"/>
    </row>
    <row r="324" spans="1:59" x14ac:dyDescent="0.4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  <c r="BG324" s="72"/>
    </row>
    <row r="325" spans="1:59" x14ac:dyDescent="0.4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2"/>
      <c r="BG325" s="72"/>
    </row>
    <row r="326" spans="1:59" x14ac:dyDescent="0.4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2"/>
      <c r="BG326" s="72"/>
    </row>
    <row r="327" spans="1:59" x14ac:dyDescent="0.4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2"/>
      <c r="BG327" s="72"/>
    </row>
    <row r="328" spans="1:59" x14ac:dyDescent="0.4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2"/>
      <c r="BG328" s="72"/>
    </row>
    <row r="329" spans="1:59" x14ac:dyDescent="0.4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2"/>
      <c r="BG329" s="72"/>
    </row>
    <row r="330" spans="1:59" x14ac:dyDescent="0.4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2"/>
      <c r="BG330" s="72"/>
    </row>
    <row r="331" spans="1:59" x14ac:dyDescent="0.4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2"/>
      <c r="BG331" s="72"/>
    </row>
    <row r="332" spans="1:59" x14ac:dyDescent="0.4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2"/>
      <c r="BG332" s="72"/>
    </row>
    <row r="333" spans="1:59" x14ac:dyDescent="0.4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  <c r="BG333" s="72"/>
    </row>
    <row r="334" spans="1:59" x14ac:dyDescent="0.4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2"/>
      <c r="BG334" s="72"/>
    </row>
    <row r="335" spans="1:59" x14ac:dyDescent="0.4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2"/>
      <c r="BG335" s="72"/>
    </row>
    <row r="336" spans="1:59" x14ac:dyDescent="0.4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2"/>
      <c r="BG336" s="72"/>
    </row>
    <row r="337" spans="1:59" x14ac:dyDescent="0.4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2"/>
      <c r="BG337" s="72"/>
    </row>
    <row r="338" spans="1:59" x14ac:dyDescent="0.4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2"/>
      <c r="BG338" s="72"/>
    </row>
    <row r="339" spans="1:59" x14ac:dyDescent="0.4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2"/>
      <c r="BG339" s="72"/>
    </row>
    <row r="340" spans="1:59" x14ac:dyDescent="0.4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2"/>
      <c r="BG340" s="72"/>
    </row>
    <row r="341" spans="1:59" x14ac:dyDescent="0.4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2"/>
      <c r="BG341" s="72"/>
    </row>
    <row r="342" spans="1:59" x14ac:dyDescent="0.4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2"/>
      <c r="BG342" s="72"/>
    </row>
    <row r="343" spans="1:59" x14ac:dyDescent="0.4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  <c r="BG343" s="72"/>
    </row>
    <row r="344" spans="1:59" x14ac:dyDescent="0.4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2"/>
      <c r="BG344" s="72"/>
    </row>
    <row r="345" spans="1:59" x14ac:dyDescent="0.4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2"/>
      <c r="BG345" s="72"/>
    </row>
    <row r="346" spans="1:59" x14ac:dyDescent="0.4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  <c r="BG346" s="72"/>
    </row>
    <row r="347" spans="1:59" x14ac:dyDescent="0.4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  <c r="BG347" s="72"/>
    </row>
    <row r="348" spans="1:59" x14ac:dyDescent="0.4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  <c r="BG348" s="72"/>
    </row>
    <row r="349" spans="1:59" x14ac:dyDescent="0.4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2"/>
      <c r="BG349" s="72"/>
    </row>
    <row r="350" spans="1:59" x14ac:dyDescent="0.4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  <c r="BG350" s="72"/>
    </row>
    <row r="351" spans="1:59" x14ac:dyDescent="0.4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  <c r="BG351" s="72"/>
    </row>
    <row r="352" spans="1:59" x14ac:dyDescent="0.4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2"/>
      <c r="BG352" s="72"/>
    </row>
    <row r="353" spans="1:59" x14ac:dyDescent="0.4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2"/>
      <c r="BG353" s="72"/>
    </row>
    <row r="354" spans="1:59" x14ac:dyDescent="0.4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  <c r="BG354" s="72"/>
    </row>
    <row r="355" spans="1:59" x14ac:dyDescent="0.4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2"/>
      <c r="BG355" s="72"/>
    </row>
    <row r="356" spans="1:59" x14ac:dyDescent="0.4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2"/>
      <c r="BG356" s="72"/>
    </row>
    <row r="357" spans="1:59" x14ac:dyDescent="0.4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  <c r="BG357" s="72"/>
    </row>
    <row r="358" spans="1:59" x14ac:dyDescent="0.4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2"/>
      <c r="BG358" s="72"/>
    </row>
    <row r="359" spans="1:59" x14ac:dyDescent="0.4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2"/>
      <c r="BG359" s="72"/>
    </row>
    <row r="360" spans="1:59" x14ac:dyDescent="0.4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  <c r="BG360" s="72"/>
    </row>
    <row r="361" spans="1:59" x14ac:dyDescent="0.4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  <c r="BG361" s="72"/>
    </row>
    <row r="362" spans="1:59" x14ac:dyDescent="0.4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2"/>
      <c r="BG362" s="72"/>
    </row>
    <row r="363" spans="1:59" x14ac:dyDescent="0.4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2"/>
      <c r="BG363" s="72"/>
    </row>
    <row r="364" spans="1:59" x14ac:dyDescent="0.4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  <c r="BG364" s="72"/>
    </row>
    <row r="365" spans="1:59" x14ac:dyDescent="0.4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  <c r="BG365" s="72"/>
    </row>
    <row r="366" spans="1:59" x14ac:dyDescent="0.4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  <c r="BG366" s="72"/>
    </row>
    <row r="367" spans="1:59" x14ac:dyDescent="0.4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2"/>
      <c r="BG367" s="72"/>
    </row>
    <row r="368" spans="1:59" x14ac:dyDescent="0.4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  <c r="BB368" s="72"/>
      <c r="BC368" s="72"/>
      <c r="BD368" s="72"/>
      <c r="BE368" s="72"/>
      <c r="BF368" s="72"/>
      <c r="BG368" s="72"/>
    </row>
    <row r="369" spans="1:59" x14ac:dyDescent="0.4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2"/>
      <c r="BG369" s="72"/>
    </row>
    <row r="370" spans="1:59" x14ac:dyDescent="0.4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2"/>
      <c r="BG370" s="72"/>
    </row>
    <row r="371" spans="1:59" x14ac:dyDescent="0.4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2"/>
      <c r="BG371" s="72"/>
    </row>
    <row r="372" spans="1:59" x14ac:dyDescent="0.4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2"/>
      <c r="BG372" s="72"/>
    </row>
    <row r="373" spans="1:59" x14ac:dyDescent="0.4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2"/>
      <c r="BG373" s="72"/>
    </row>
    <row r="374" spans="1:59" x14ac:dyDescent="0.4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2"/>
      <c r="BG374" s="72"/>
    </row>
    <row r="375" spans="1:59" x14ac:dyDescent="0.4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  <c r="AJ375" s="71"/>
      <c r="AK375" s="71"/>
      <c r="AL375" s="71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2"/>
      <c r="BG375" s="72"/>
    </row>
    <row r="376" spans="1:59" x14ac:dyDescent="0.4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  <c r="AJ376" s="71"/>
      <c r="AK376" s="71"/>
      <c r="AL376" s="71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2"/>
      <c r="BG376" s="72"/>
    </row>
    <row r="377" spans="1:59" x14ac:dyDescent="0.4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  <c r="AJ377" s="71"/>
      <c r="AK377" s="71"/>
      <c r="AL377" s="71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2"/>
      <c r="BG377" s="72"/>
    </row>
    <row r="378" spans="1:59" x14ac:dyDescent="0.4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  <c r="AJ378" s="71"/>
      <c r="AK378" s="71"/>
      <c r="AL378" s="71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2"/>
      <c r="BG378" s="72"/>
    </row>
    <row r="379" spans="1:59" x14ac:dyDescent="0.4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2"/>
      <c r="BG379" s="72"/>
    </row>
    <row r="380" spans="1:59" x14ac:dyDescent="0.4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  <c r="BG380" s="72"/>
    </row>
    <row r="381" spans="1:59" x14ac:dyDescent="0.4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  <c r="AJ381" s="71"/>
      <c r="AK381" s="71"/>
      <c r="AL381" s="71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  <c r="BB381" s="72"/>
      <c r="BC381" s="72"/>
      <c r="BD381" s="72"/>
      <c r="BE381" s="72"/>
      <c r="BF381" s="72"/>
      <c r="BG381" s="72"/>
    </row>
    <row r="382" spans="1:59" x14ac:dyDescent="0.4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  <c r="AJ382" s="71"/>
      <c r="AK382" s="71"/>
      <c r="AL382" s="71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2"/>
      <c r="BG382" s="72"/>
    </row>
    <row r="383" spans="1:59" x14ac:dyDescent="0.4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2"/>
      <c r="BG383" s="72"/>
    </row>
    <row r="384" spans="1:59" x14ac:dyDescent="0.4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2"/>
      <c r="BG384" s="72"/>
    </row>
    <row r="385" spans="1:59" x14ac:dyDescent="0.4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2"/>
      <c r="BG385" s="72"/>
    </row>
    <row r="386" spans="1:59" x14ac:dyDescent="0.4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  <c r="AJ386" s="71"/>
      <c r="AK386" s="71"/>
      <c r="AL386" s="71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  <c r="BC386" s="72"/>
      <c r="BD386" s="72"/>
      <c r="BE386" s="72"/>
      <c r="BF386" s="72"/>
      <c r="BG386" s="72"/>
    </row>
    <row r="387" spans="1:59" x14ac:dyDescent="0.4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  <c r="BC387" s="72"/>
      <c r="BD387" s="72"/>
      <c r="BE387" s="72"/>
      <c r="BF387" s="72"/>
      <c r="BG387" s="72"/>
    </row>
    <row r="388" spans="1:59" x14ac:dyDescent="0.4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  <c r="BC388" s="72"/>
      <c r="BD388" s="72"/>
      <c r="BE388" s="72"/>
      <c r="BF388" s="72"/>
      <c r="BG388" s="72"/>
    </row>
    <row r="389" spans="1:59" x14ac:dyDescent="0.4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  <c r="BC389" s="72"/>
      <c r="BD389" s="72"/>
      <c r="BE389" s="72"/>
      <c r="BF389" s="72"/>
      <c r="BG389" s="72"/>
    </row>
    <row r="390" spans="1:59" x14ac:dyDescent="0.4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  <c r="BC390" s="72"/>
      <c r="BD390" s="72"/>
      <c r="BE390" s="72"/>
      <c r="BF390" s="72"/>
      <c r="BG390" s="72"/>
    </row>
    <row r="391" spans="1:59" x14ac:dyDescent="0.4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  <c r="BC391" s="72"/>
      <c r="BD391" s="72"/>
      <c r="BE391" s="72"/>
      <c r="BF391" s="72"/>
      <c r="BG391" s="72"/>
    </row>
    <row r="392" spans="1:59" x14ac:dyDescent="0.4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  <c r="BC392" s="72"/>
      <c r="BD392" s="72"/>
      <c r="BE392" s="72"/>
      <c r="BF392" s="72"/>
      <c r="BG392" s="72"/>
    </row>
    <row r="393" spans="1:59" x14ac:dyDescent="0.4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  <c r="BC393" s="72"/>
      <c r="BD393" s="72"/>
      <c r="BE393" s="72"/>
      <c r="BF393" s="72"/>
      <c r="BG393" s="72"/>
    </row>
    <row r="394" spans="1:59" x14ac:dyDescent="0.4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  <c r="BC394" s="72"/>
      <c r="BD394" s="72"/>
      <c r="BE394" s="72"/>
      <c r="BF394" s="72"/>
      <c r="BG394" s="72"/>
    </row>
    <row r="395" spans="1:59" x14ac:dyDescent="0.4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1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  <c r="BC395" s="72"/>
      <c r="BD395" s="72"/>
      <c r="BE395" s="72"/>
      <c r="BF395" s="72"/>
      <c r="BG395" s="72"/>
    </row>
    <row r="396" spans="1:59" x14ac:dyDescent="0.4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  <c r="BB396" s="72"/>
      <c r="BC396" s="72"/>
      <c r="BD396" s="72"/>
      <c r="BE396" s="72"/>
      <c r="BF396" s="72"/>
      <c r="BG396" s="72"/>
    </row>
    <row r="397" spans="1:59" x14ac:dyDescent="0.4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  <c r="BB397" s="72"/>
      <c r="BC397" s="72"/>
      <c r="BD397" s="72"/>
      <c r="BE397" s="72"/>
      <c r="BF397" s="72"/>
      <c r="BG397" s="72"/>
    </row>
    <row r="398" spans="1:59" x14ac:dyDescent="0.4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  <c r="BB398" s="72"/>
      <c r="BC398" s="72"/>
      <c r="BD398" s="72"/>
      <c r="BE398" s="72"/>
      <c r="BF398" s="72"/>
      <c r="BG398" s="72"/>
    </row>
    <row r="399" spans="1:59" x14ac:dyDescent="0.4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  <c r="BB399" s="72"/>
      <c r="BC399" s="72"/>
      <c r="BD399" s="72"/>
      <c r="BE399" s="72"/>
      <c r="BF399" s="72"/>
      <c r="BG399" s="72"/>
    </row>
    <row r="400" spans="1:59" x14ac:dyDescent="0.4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  <c r="BB400" s="72"/>
      <c r="BC400" s="72"/>
      <c r="BD400" s="72"/>
      <c r="BE400" s="72"/>
      <c r="BF400" s="72"/>
      <c r="BG400" s="72"/>
    </row>
    <row r="401" spans="1:59" x14ac:dyDescent="0.4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  <c r="BB401" s="72"/>
      <c r="BC401" s="72"/>
      <c r="BD401" s="72"/>
      <c r="BE401" s="72"/>
      <c r="BF401" s="72"/>
      <c r="BG401" s="72"/>
    </row>
    <row r="402" spans="1:59" x14ac:dyDescent="0.4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  <c r="BB402" s="72"/>
      <c r="BC402" s="72"/>
      <c r="BD402" s="72"/>
      <c r="BE402" s="72"/>
      <c r="BF402" s="72"/>
      <c r="BG402" s="72"/>
    </row>
    <row r="403" spans="1:59" x14ac:dyDescent="0.4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  <c r="BB403" s="72"/>
      <c r="BC403" s="72"/>
      <c r="BD403" s="72"/>
      <c r="BE403" s="72"/>
      <c r="BF403" s="72"/>
      <c r="BG403" s="72"/>
    </row>
    <row r="404" spans="1:59" x14ac:dyDescent="0.4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  <c r="BB404" s="72"/>
      <c r="BC404" s="72"/>
      <c r="BD404" s="72"/>
      <c r="BE404" s="72"/>
      <c r="BF404" s="72"/>
      <c r="BG404" s="72"/>
    </row>
    <row r="405" spans="1:59" x14ac:dyDescent="0.4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  <c r="AJ405" s="71"/>
      <c r="AK405" s="71"/>
      <c r="AL405" s="71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  <c r="BB405" s="72"/>
      <c r="BC405" s="72"/>
      <c r="BD405" s="72"/>
      <c r="BE405" s="72"/>
      <c r="BF405" s="72"/>
      <c r="BG405" s="72"/>
    </row>
    <row r="406" spans="1:59" x14ac:dyDescent="0.4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  <c r="BB406" s="72"/>
      <c r="BC406" s="72"/>
      <c r="BD406" s="72"/>
      <c r="BE406" s="72"/>
      <c r="BF406" s="72"/>
      <c r="BG406" s="72"/>
    </row>
    <row r="407" spans="1:59" x14ac:dyDescent="0.4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  <c r="BB407" s="72"/>
      <c r="BC407" s="72"/>
      <c r="BD407" s="72"/>
      <c r="BE407" s="72"/>
      <c r="BF407" s="72"/>
      <c r="BG407" s="72"/>
    </row>
    <row r="408" spans="1:59" x14ac:dyDescent="0.4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  <c r="BB408" s="72"/>
      <c r="BC408" s="72"/>
      <c r="BD408" s="72"/>
      <c r="BE408" s="72"/>
      <c r="BF408" s="72"/>
      <c r="BG408" s="72"/>
    </row>
    <row r="409" spans="1:59" x14ac:dyDescent="0.4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  <c r="BB409" s="72"/>
      <c r="BC409" s="72"/>
      <c r="BD409" s="72"/>
      <c r="BE409" s="72"/>
      <c r="BF409" s="72"/>
      <c r="BG409" s="72"/>
    </row>
    <row r="410" spans="1:59" x14ac:dyDescent="0.4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  <c r="BB410" s="72"/>
      <c r="BC410" s="72"/>
      <c r="BD410" s="72"/>
      <c r="BE410" s="72"/>
      <c r="BF410" s="72"/>
      <c r="BG410" s="72"/>
    </row>
    <row r="411" spans="1:59" x14ac:dyDescent="0.4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  <c r="BB411" s="72"/>
      <c r="BC411" s="72"/>
      <c r="BD411" s="72"/>
      <c r="BE411" s="72"/>
      <c r="BF411" s="72"/>
      <c r="BG411" s="72"/>
    </row>
    <row r="412" spans="1:59" x14ac:dyDescent="0.4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  <c r="BB412" s="72"/>
      <c r="BC412" s="72"/>
      <c r="BD412" s="72"/>
      <c r="BE412" s="72"/>
      <c r="BF412" s="72"/>
      <c r="BG412" s="72"/>
    </row>
    <row r="413" spans="1:59" x14ac:dyDescent="0.4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  <c r="BB413" s="72"/>
      <c r="BC413" s="72"/>
      <c r="BD413" s="72"/>
      <c r="BE413" s="72"/>
      <c r="BF413" s="72"/>
      <c r="BG413" s="72"/>
    </row>
    <row r="414" spans="1:59" x14ac:dyDescent="0.4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  <c r="BB414" s="72"/>
      <c r="BC414" s="72"/>
      <c r="BD414" s="72"/>
      <c r="BE414" s="72"/>
      <c r="BF414" s="72"/>
      <c r="BG414" s="72"/>
    </row>
    <row r="415" spans="1:59" x14ac:dyDescent="0.4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  <c r="BB415" s="72"/>
      <c r="BC415" s="72"/>
      <c r="BD415" s="72"/>
      <c r="BE415" s="72"/>
      <c r="BF415" s="72"/>
      <c r="BG415" s="72"/>
    </row>
    <row r="416" spans="1:59" x14ac:dyDescent="0.4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  <c r="AJ416" s="71"/>
      <c r="AK416" s="71"/>
      <c r="AL416" s="71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  <c r="BB416" s="72"/>
      <c r="BC416" s="72"/>
      <c r="BD416" s="72"/>
      <c r="BE416" s="72"/>
      <c r="BF416" s="72"/>
      <c r="BG416" s="72"/>
    </row>
    <row r="417" spans="1:59" x14ac:dyDescent="0.4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  <c r="BB417" s="72"/>
      <c r="BC417" s="72"/>
      <c r="BD417" s="72"/>
      <c r="BE417" s="72"/>
      <c r="BF417" s="72"/>
      <c r="BG417" s="72"/>
    </row>
    <row r="418" spans="1:59" x14ac:dyDescent="0.4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  <c r="BB418" s="72"/>
      <c r="BC418" s="72"/>
      <c r="BD418" s="72"/>
      <c r="BE418" s="72"/>
      <c r="BF418" s="72"/>
      <c r="BG418" s="72"/>
    </row>
    <row r="419" spans="1:59" x14ac:dyDescent="0.4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  <c r="BB419" s="72"/>
      <c r="BC419" s="72"/>
      <c r="BD419" s="72"/>
      <c r="BE419" s="72"/>
      <c r="BF419" s="72"/>
      <c r="BG419" s="72"/>
    </row>
    <row r="420" spans="1:59" x14ac:dyDescent="0.4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  <c r="AJ420" s="71"/>
      <c r="AK420" s="71"/>
      <c r="AL420" s="71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  <c r="BB420" s="72"/>
      <c r="BC420" s="72"/>
      <c r="BD420" s="72"/>
      <c r="BE420" s="72"/>
      <c r="BF420" s="72"/>
      <c r="BG420" s="72"/>
    </row>
    <row r="421" spans="1:59" x14ac:dyDescent="0.4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  <c r="AJ421" s="71"/>
      <c r="AK421" s="71"/>
      <c r="AL421" s="71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  <c r="BB421" s="72"/>
      <c r="BC421" s="72"/>
      <c r="BD421" s="72"/>
      <c r="BE421" s="72"/>
      <c r="BF421" s="72"/>
      <c r="BG421" s="72"/>
    </row>
    <row r="422" spans="1:59" x14ac:dyDescent="0.4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  <c r="AJ422" s="71"/>
      <c r="AK422" s="71"/>
      <c r="AL422" s="71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  <c r="BB422" s="72"/>
      <c r="BC422" s="72"/>
      <c r="BD422" s="72"/>
      <c r="BE422" s="72"/>
      <c r="BF422" s="72"/>
      <c r="BG422" s="72"/>
    </row>
    <row r="423" spans="1:59" x14ac:dyDescent="0.4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  <c r="AJ423" s="71"/>
      <c r="AK423" s="71"/>
      <c r="AL423" s="71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  <c r="BB423" s="72"/>
      <c r="BC423" s="72"/>
      <c r="BD423" s="72"/>
      <c r="BE423" s="72"/>
      <c r="BF423" s="72"/>
      <c r="BG423" s="72"/>
    </row>
    <row r="424" spans="1:59" x14ac:dyDescent="0.4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  <c r="AJ424" s="71"/>
      <c r="AK424" s="71"/>
      <c r="AL424" s="71"/>
      <c r="AM424" s="72"/>
      <c r="AN424" s="72"/>
      <c r="AO424" s="72"/>
      <c r="AP424" s="72"/>
      <c r="AQ424" s="72"/>
      <c r="AR424" s="72"/>
      <c r="AS424" s="72"/>
      <c r="AT424" s="72"/>
      <c r="AU424" s="72"/>
      <c r="AV424" s="72"/>
      <c r="AW424" s="72"/>
      <c r="AX424" s="72"/>
      <c r="AY424" s="72"/>
      <c r="AZ424" s="72"/>
      <c r="BA424" s="72"/>
      <c r="BB424" s="72"/>
      <c r="BC424" s="72"/>
      <c r="BD424" s="72"/>
      <c r="BE424" s="72"/>
      <c r="BF424" s="72"/>
      <c r="BG424" s="72"/>
    </row>
    <row r="425" spans="1:59" x14ac:dyDescent="0.4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  <c r="AJ425" s="71"/>
      <c r="AK425" s="71"/>
      <c r="AL425" s="71"/>
      <c r="AM425" s="72"/>
      <c r="AN425" s="72"/>
      <c r="AO425" s="72"/>
      <c r="AP425" s="72"/>
      <c r="AQ425" s="72"/>
      <c r="AR425" s="72"/>
      <c r="AS425" s="72"/>
      <c r="AT425" s="72"/>
      <c r="AU425" s="72"/>
      <c r="AV425" s="72"/>
      <c r="AW425" s="72"/>
      <c r="AX425" s="72"/>
      <c r="AY425" s="72"/>
      <c r="AZ425" s="72"/>
      <c r="BA425" s="72"/>
      <c r="BB425" s="72"/>
      <c r="BC425" s="72"/>
      <c r="BD425" s="72"/>
      <c r="BE425" s="72"/>
      <c r="BF425" s="72"/>
      <c r="BG425" s="72"/>
    </row>
    <row r="426" spans="1:59" x14ac:dyDescent="0.4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2"/>
      <c r="AN426" s="72"/>
      <c r="AO426" s="72"/>
      <c r="AP426" s="72"/>
      <c r="AQ426" s="72"/>
      <c r="AR426" s="72"/>
      <c r="AS426" s="72"/>
      <c r="AT426" s="72"/>
      <c r="AU426" s="72"/>
      <c r="AV426" s="72"/>
      <c r="AW426" s="72"/>
      <c r="AX426" s="72"/>
      <c r="AY426" s="72"/>
      <c r="AZ426" s="72"/>
      <c r="BA426" s="72"/>
      <c r="BB426" s="72"/>
      <c r="BC426" s="72"/>
      <c r="BD426" s="72"/>
      <c r="BE426" s="72"/>
      <c r="BF426" s="72"/>
      <c r="BG426" s="72"/>
    </row>
    <row r="427" spans="1:59" x14ac:dyDescent="0.4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  <c r="AJ427" s="71"/>
      <c r="AK427" s="71"/>
      <c r="AL427" s="71"/>
      <c r="AM427" s="72"/>
      <c r="AN427" s="72"/>
      <c r="AO427" s="72"/>
      <c r="AP427" s="72"/>
      <c r="AQ427" s="72"/>
      <c r="AR427" s="72"/>
      <c r="AS427" s="72"/>
      <c r="AT427" s="72"/>
      <c r="AU427" s="72"/>
      <c r="AV427" s="72"/>
      <c r="AW427" s="72"/>
      <c r="AX427" s="72"/>
      <c r="AY427" s="72"/>
      <c r="AZ427" s="72"/>
      <c r="BA427" s="72"/>
      <c r="BB427" s="72"/>
      <c r="BC427" s="72"/>
      <c r="BD427" s="72"/>
      <c r="BE427" s="72"/>
      <c r="BF427" s="72"/>
      <c r="BG427" s="72"/>
    </row>
    <row r="428" spans="1:59" x14ac:dyDescent="0.4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72"/>
      <c r="AX428" s="72"/>
      <c r="AY428" s="72"/>
      <c r="AZ428" s="72"/>
      <c r="BA428" s="72"/>
      <c r="BB428" s="72"/>
      <c r="BC428" s="72"/>
      <c r="BD428" s="72"/>
      <c r="BE428" s="72"/>
      <c r="BF428" s="72"/>
      <c r="BG428" s="72"/>
    </row>
    <row r="429" spans="1:59" x14ac:dyDescent="0.4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  <c r="AJ429" s="71"/>
      <c r="AK429" s="71"/>
      <c r="AL429" s="71"/>
      <c r="AM429" s="72"/>
      <c r="AN429" s="72"/>
      <c r="AO429" s="72"/>
      <c r="AP429" s="72"/>
      <c r="AQ429" s="72"/>
      <c r="AR429" s="72"/>
      <c r="AS429" s="72"/>
      <c r="AT429" s="72"/>
      <c r="AU429" s="72"/>
      <c r="AV429" s="72"/>
      <c r="AW429" s="72"/>
      <c r="AX429" s="72"/>
      <c r="AY429" s="72"/>
      <c r="AZ429" s="72"/>
      <c r="BA429" s="72"/>
      <c r="BB429" s="72"/>
      <c r="BC429" s="72"/>
      <c r="BD429" s="72"/>
      <c r="BE429" s="72"/>
      <c r="BF429" s="72"/>
      <c r="BG429" s="72"/>
    </row>
    <row r="430" spans="1:59" x14ac:dyDescent="0.4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  <c r="AJ430" s="71"/>
      <c r="AK430" s="71"/>
      <c r="AL430" s="71"/>
      <c r="AM430" s="72"/>
      <c r="AN430" s="72"/>
      <c r="AO430" s="72"/>
      <c r="AP430" s="72"/>
      <c r="AQ430" s="72"/>
      <c r="AR430" s="72"/>
      <c r="AS430" s="72"/>
      <c r="AT430" s="72"/>
      <c r="AU430" s="72"/>
      <c r="AV430" s="72"/>
      <c r="AW430" s="72"/>
      <c r="AX430" s="72"/>
      <c r="AY430" s="72"/>
      <c r="AZ430" s="72"/>
      <c r="BA430" s="72"/>
      <c r="BB430" s="72"/>
      <c r="BC430" s="72"/>
      <c r="BD430" s="72"/>
      <c r="BE430" s="72"/>
      <c r="BF430" s="72"/>
      <c r="BG430" s="72"/>
    </row>
    <row r="431" spans="1:59" x14ac:dyDescent="0.4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  <c r="AJ431" s="71"/>
      <c r="AK431" s="71"/>
      <c r="AL431" s="71"/>
      <c r="AM431" s="72"/>
      <c r="AN431" s="72"/>
      <c r="AO431" s="72"/>
      <c r="AP431" s="72"/>
      <c r="AQ431" s="72"/>
      <c r="AR431" s="72"/>
      <c r="AS431" s="72"/>
      <c r="AT431" s="72"/>
      <c r="AU431" s="72"/>
      <c r="AV431" s="72"/>
      <c r="AW431" s="72"/>
      <c r="AX431" s="72"/>
      <c r="AY431" s="72"/>
      <c r="AZ431" s="72"/>
      <c r="BA431" s="72"/>
      <c r="BB431" s="72"/>
      <c r="BC431" s="72"/>
      <c r="BD431" s="72"/>
      <c r="BE431" s="72"/>
      <c r="BF431" s="72"/>
      <c r="BG431" s="72"/>
    </row>
    <row r="432" spans="1:59" x14ac:dyDescent="0.4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  <c r="AJ432" s="71"/>
      <c r="AK432" s="71"/>
      <c r="AL432" s="71"/>
      <c r="AM432" s="72"/>
      <c r="AN432" s="72"/>
      <c r="AO432" s="72"/>
      <c r="AP432" s="72"/>
      <c r="AQ432" s="72"/>
      <c r="AR432" s="72"/>
      <c r="AS432" s="72"/>
      <c r="AT432" s="72"/>
      <c r="AU432" s="72"/>
      <c r="AV432" s="72"/>
      <c r="AW432" s="72"/>
      <c r="AX432" s="72"/>
      <c r="AY432" s="72"/>
      <c r="AZ432" s="72"/>
      <c r="BA432" s="72"/>
      <c r="BB432" s="72"/>
      <c r="BC432" s="72"/>
      <c r="BD432" s="72"/>
      <c r="BE432" s="72"/>
      <c r="BF432" s="72"/>
      <c r="BG432" s="72"/>
    </row>
    <row r="433" spans="1:59" x14ac:dyDescent="0.4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  <c r="AJ433" s="71"/>
      <c r="AK433" s="71"/>
      <c r="AL433" s="71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  <c r="BB433" s="72"/>
      <c r="BC433" s="72"/>
      <c r="BD433" s="72"/>
      <c r="BE433" s="72"/>
      <c r="BF433" s="72"/>
      <c r="BG433" s="72"/>
    </row>
    <row r="434" spans="1:59" x14ac:dyDescent="0.4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  <c r="AJ434" s="71"/>
      <c r="AK434" s="71"/>
      <c r="AL434" s="71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  <c r="BB434" s="72"/>
      <c r="BC434" s="72"/>
      <c r="BD434" s="72"/>
      <c r="BE434" s="72"/>
      <c r="BF434" s="72"/>
      <c r="BG434" s="72"/>
    </row>
    <row r="435" spans="1:59" x14ac:dyDescent="0.4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  <c r="BB435" s="72"/>
      <c r="BC435" s="72"/>
      <c r="BD435" s="72"/>
      <c r="BE435" s="72"/>
      <c r="BF435" s="72"/>
      <c r="BG435" s="72"/>
    </row>
    <row r="436" spans="1:59" x14ac:dyDescent="0.4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  <c r="AJ436" s="71"/>
      <c r="AK436" s="71"/>
      <c r="AL436" s="71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  <c r="BB436" s="72"/>
      <c r="BC436" s="72"/>
      <c r="BD436" s="72"/>
      <c r="BE436" s="72"/>
      <c r="BF436" s="72"/>
      <c r="BG436" s="72"/>
    </row>
    <row r="437" spans="1:59" x14ac:dyDescent="0.4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  <c r="AJ437" s="71"/>
      <c r="AK437" s="71"/>
      <c r="AL437" s="71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  <c r="BB437" s="72"/>
      <c r="BC437" s="72"/>
      <c r="BD437" s="72"/>
      <c r="BE437" s="72"/>
      <c r="BF437" s="72"/>
      <c r="BG437" s="72"/>
    </row>
    <row r="438" spans="1:59" x14ac:dyDescent="0.4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  <c r="BB438" s="72"/>
      <c r="BC438" s="72"/>
      <c r="BD438" s="72"/>
      <c r="BE438" s="72"/>
      <c r="BF438" s="72"/>
      <c r="BG438" s="72"/>
    </row>
    <row r="439" spans="1:59" x14ac:dyDescent="0.4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  <c r="AJ439" s="71"/>
      <c r="AK439" s="71"/>
      <c r="AL439" s="71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  <c r="BB439" s="72"/>
      <c r="BC439" s="72"/>
      <c r="BD439" s="72"/>
      <c r="BE439" s="72"/>
      <c r="BF439" s="72"/>
      <c r="BG439" s="72"/>
    </row>
    <row r="440" spans="1:59" x14ac:dyDescent="0.4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  <c r="AJ440" s="71"/>
      <c r="AK440" s="71"/>
      <c r="AL440" s="71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  <c r="BB440" s="72"/>
      <c r="BC440" s="72"/>
      <c r="BD440" s="72"/>
      <c r="BE440" s="72"/>
      <c r="BF440" s="72"/>
      <c r="BG440" s="72"/>
    </row>
    <row r="441" spans="1:59" x14ac:dyDescent="0.4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  <c r="AJ441" s="71"/>
      <c r="AK441" s="71"/>
      <c r="AL441" s="71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  <c r="BB441" s="72"/>
      <c r="BC441" s="72"/>
      <c r="BD441" s="72"/>
      <c r="BE441" s="72"/>
      <c r="BF441" s="72"/>
      <c r="BG441" s="72"/>
    </row>
    <row r="442" spans="1:59" x14ac:dyDescent="0.4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  <c r="AJ442" s="71"/>
      <c r="AK442" s="71"/>
      <c r="AL442" s="71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  <c r="BB442" s="72"/>
      <c r="BC442" s="72"/>
      <c r="BD442" s="72"/>
      <c r="BE442" s="72"/>
      <c r="BF442" s="72"/>
      <c r="BG442" s="72"/>
    </row>
    <row r="443" spans="1:59" x14ac:dyDescent="0.4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  <c r="AJ443" s="71"/>
      <c r="AK443" s="71"/>
      <c r="AL443" s="71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  <c r="BB443" s="72"/>
      <c r="BC443" s="72"/>
      <c r="BD443" s="72"/>
      <c r="BE443" s="72"/>
      <c r="BF443" s="72"/>
      <c r="BG443" s="72"/>
    </row>
    <row r="444" spans="1:59" x14ac:dyDescent="0.4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  <c r="BB444" s="72"/>
      <c r="BC444" s="72"/>
      <c r="BD444" s="72"/>
      <c r="BE444" s="72"/>
      <c r="BF444" s="72"/>
      <c r="BG444" s="72"/>
    </row>
    <row r="445" spans="1:59" x14ac:dyDescent="0.4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  <c r="AJ445" s="71"/>
      <c r="AK445" s="71"/>
      <c r="AL445" s="71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  <c r="BB445" s="72"/>
      <c r="BC445" s="72"/>
      <c r="BD445" s="72"/>
      <c r="BE445" s="72"/>
      <c r="BF445" s="72"/>
      <c r="BG445" s="72"/>
    </row>
    <row r="446" spans="1:59" x14ac:dyDescent="0.4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  <c r="AJ446" s="71"/>
      <c r="AK446" s="71"/>
      <c r="AL446" s="71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  <c r="BB446" s="72"/>
      <c r="BC446" s="72"/>
      <c r="BD446" s="72"/>
      <c r="BE446" s="72"/>
      <c r="BF446" s="72"/>
      <c r="BG446" s="72"/>
    </row>
    <row r="447" spans="1:59" x14ac:dyDescent="0.4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  <c r="AJ447" s="71"/>
      <c r="AK447" s="71"/>
      <c r="AL447" s="71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  <c r="BB447" s="72"/>
      <c r="BC447" s="72"/>
      <c r="BD447" s="72"/>
      <c r="BE447" s="72"/>
      <c r="BF447" s="72"/>
      <c r="BG447" s="72"/>
    </row>
    <row r="448" spans="1:59" x14ac:dyDescent="0.4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  <c r="AJ448" s="71"/>
      <c r="AK448" s="71"/>
      <c r="AL448" s="71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  <c r="BB448" s="72"/>
      <c r="BC448" s="72"/>
      <c r="BD448" s="72"/>
      <c r="BE448" s="72"/>
      <c r="BF448" s="72"/>
      <c r="BG448" s="72"/>
    </row>
    <row r="449" spans="1:59" x14ac:dyDescent="0.4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  <c r="AJ449" s="71"/>
      <c r="AK449" s="71"/>
      <c r="AL449" s="71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  <c r="BB449" s="72"/>
      <c r="BC449" s="72"/>
      <c r="BD449" s="72"/>
      <c r="BE449" s="72"/>
      <c r="BF449" s="72"/>
      <c r="BG449" s="72"/>
    </row>
    <row r="450" spans="1:59" x14ac:dyDescent="0.4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  <c r="AJ450" s="71"/>
      <c r="AK450" s="71"/>
      <c r="AL450" s="71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  <c r="BB450" s="72"/>
      <c r="BC450" s="72"/>
      <c r="BD450" s="72"/>
      <c r="BE450" s="72"/>
      <c r="BF450" s="72"/>
      <c r="BG450" s="72"/>
    </row>
    <row r="451" spans="1:59" x14ac:dyDescent="0.4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  <c r="AJ451" s="71"/>
      <c r="AK451" s="71"/>
      <c r="AL451" s="71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  <c r="BB451" s="72"/>
      <c r="BC451" s="72"/>
      <c r="BD451" s="72"/>
      <c r="BE451" s="72"/>
      <c r="BF451" s="72"/>
      <c r="BG451" s="72"/>
    </row>
    <row r="452" spans="1:59" x14ac:dyDescent="0.4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  <c r="AJ452" s="71"/>
      <c r="AK452" s="71"/>
      <c r="AL452" s="71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  <c r="BB452" s="72"/>
      <c r="BC452" s="72"/>
      <c r="BD452" s="72"/>
      <c r="BE452" s="72"/>
      <c r="BF452" s="72"/>
      <c r="BG452" s="72"/>
    </row>
    <row r="453" spans="1:59" x14ac:dyDescent="0.4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  <c r="BB453" s="72"/>
      <c r="BC453" s="72"/>
      <c r="BD453" s="72"/>
      <c r="BE453" s="72"/>
      <c r="BF453" s="72"/>
      <c r="BG453" s="72"/>
    </row>
    <row r="454" spans="1:59" x14ac:dyDescent="0.4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  <c r="AJ454" s="71"/>
      <c r="AK454" s="71"/>
      <c r="AL454" s="71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  <c r="BB454" s="72"/>
      <c r="BC454" s="72"/>
      <c r="BD454" s="72"/>
      <c r="BE454" s="72"/>
      <c r="BF454" s="72"/>
      <c r="BG454" s="72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5"/>
  <sheetViews>
    <sheetView workbookViewId="0">
      <selection activeCell="D13" sqref="D13"/>
    </sheetView>
  </sheetViews>
  <sheetFormatPr defaultColWidth="8.85546875" defaultRowHeight="13.15" x14ac:dyDescent="0.4"/>
  <cols>
    <col min="2" max="2" width="12.85546875" customWidth="1"/>
    <col min="4" max="9" width="8.85546875" customWidth="1"/>
  </cols>
  <sheetData>
    <row r="1" spans="1:73" ht="13.5" thickBot="1" x14ac:dyDescent="0.45">
      <c r="A1" s="13"/>
      <c r="B1" s="24" t="s">
        <v>98</v>
      </c>
      <c r="C1" s="13"/>
      <c r="D1" s="13"/>
      <c r="E1" s="13"/>
      <c r="F1" s="13"/>
      <c r="G1" s="13"/>
      <c r="H1" s="13"/>
      <c r="I1" s="13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</row>
    <row r="2" spans="1:73" ht="13.5" thickTop="1" x14ac:dyDescent="0.4">
      <c r="A2" s="13"/>
      <c r="B2" s="43"/>
      <c r="C2" s="44"/>
      <c r="D2" s="54" t="s">
        <v>97</v>
      </c>
      <c r="E2" s="43"/>
      <c r="F2" s="43"/>
      <c r="G2" s="43"/>
      <c r="H2" s="43"/>
      <c r="I2" s="43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13"/>
      <c r="BC2" s="13"/>
    </row>
    <row r="3" spans="1:73" x14ac:dyDescent="0.4">
      <c r="A3" s="13"/>
      <c r="B3" s="62"/>
      <c r="C3" s="63" t="s">
        <v>85</v>
      </c>
      <c r="D3" s="64" t="s">
        <v>87</v>
      </c>
      <c r="E3" s="62" t="s">
        <v>94</v>
      </c>
      <c r="F3" s="62" t="s">
        <v>95</v>
      </c>
      <c r="G3" s="62" t="s">
        <v>90</v>
      </c>
      <c r="H3" s="62" t="s">
        <v>91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</row>
    <row r="4" spans="1:73" ht="13.5" thickBot="1" x14ac:dyDescent="0.45">
      <c r="A4" s="13"/>
      <c r="B4" s="45" t="s">
        <v>16</v>
      </c>
      <c r="C4" s="46" t="s">
        <v>86</v>
      </c>
      <c r="D4" s="55" t="s">
        <v>92</v>
      </c>
      <c r="E4" s="47" t="s">
        <v>93</v>
      </c>
      <c r="F4" s="47" t="s">
        <v>93</v>
      </c>
      <c r="G4" s="45" t="s">
        <v>96</v>
      </c>
      <c r="H4" s="45" t="s">
        <v>92</v>
      </c>
      <c r="I4" s="45"/>
      <c r="J4" s="65"/>
      <c r="K4" s="65"/>
      <c r="L4" s="65"/>
      <c r="M4" s="65"/>
      <c r="N4" s="62"/>
      <c r="O4" s="62"/>
      <c r="P4" s="62"/>
      <c r="Q4" s="62"/>
      <c r="R4" s="62"/>
      <c r="S4" s="62"/>
      <c r="T4" s="64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</row>
    <row r="5" spans="1:73" ht="13.5" thickTop="1" x14ac:dyDescent="0.4">
      <c r="A5" s="13"/>
      <c r="B5" s="24" t="s">
        <v>2</v>
      </c>
      <c r="C5" s="48">
        <v>2001</v>
      </c>
      <c r="D5" s="56" t="s">
        <v>88</v>
      </c>
      <c r="E5" s="56" t="s">
        <v>88</v>
      </c>
      <c r="F5" s="56" t="s">
        <v>88</v>
      </c>
      <c r="G5" s="56" t="s">
        <v>88</v>
      </c>
      <c r="H5" s="56" t="s">
        <v>88</v>
      </c>
      <c r="I5" s="13"/>
      <c r="J5" s="62"/>
      <c r="K5" s="62"/>
      <c r="L5" s="62"/>
      <c r="M5" s="62"/>
      <c r="N5" s="62"/>
      <c r="O5" s="62"/>
      <c r="P5" s="62"/>
      <c r="Q5" s="62"/>
      <c r="R5" s="66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</row>
    <row r="6" spans="1:73" x14ac:dyDescent="0.4">
      <c r="A6" s="13"/>
      <c r="B6" s="24" t="s">
        <v>63</v>
      </c>
      <c r="C6" s="13">
        <v>1980</v>
      </c>
      <c r="D6" s="56" t="s">
        <v>88</v>
      </c>
      <c r="E6" s="56" t="s">
        <v>88</v>
      </c>
      <c r="F6" s="61" t="s">
        <v>89</v>
      </c>
      <c r="G6" s="56" t="s">
        <v>88</v>
      </c>
      <c r="H6" s="56" t="s">
        <v>88</v>
      </c>
      <c r="I6" s="13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</row>
    <row r="7" spans="1:73" x14ac:dyDescent="0.4">
      <c r="A7" s="13"/>
      <c r="B7" s="24" t="s">
        <v>5</v>
      </c>
      <c r="C7" s="48">
        <v>1998</v>
      </c>
      <c r="D7" s="56" t="s">
        <v>88</v>
      </c>
      <c r="E7" s="61" t="s">
        <v>89</v>
      </c>
      <c r="F7" s="61" t="s">
        <v>89</v>
      </c>
      <c r="G7" s="61" t="s">
        <v>89</v>
      </c>
      <c r="H7" s="61" t="s">
        <v>88</v>
      </c>
      <c r="I7" s="13"/>
      <c r="J7" s="62"/>
      <c r="K7" s="62"/>
      <c r="L7" s="62"/>
      <c r="M7" s="62"/>
      <c r="N7" s="62"/>
      <c r="O7" s="62"/>
      <c r="P7" s="62"/>
      <c r="Q7" s="62"/>
      <c r="R7" s="66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</row>
    <row r="8" spans="1:73" x14ac:dyDescent="0.4">
      <c r="A8" s="13"/>
      <c r="B8" s="13" t="s">
        <v>17</v>
      </c>
      <c r="C8" s="48">
        <v>1991</v>
      </c>
      <c r="D8" s="56" t="s">
        <v>88</v>
      </c>
      <c r="E8" s="61" t="s">
        <v>89</v>
      </c>
      <c r="F8" s="61" t="s">
        <v>89</v>
      </c>
      <c r="G8" s="61" t="s">
        <v>89</v>
      </c>
      <c r="H8" s="61" t="s">
        <v>88</v>
      </c>
      <c r="I8" s="13"/>
      <c r="J8" s="62"/>
      <c r="K8" s="62"/>
      <c r="L8" s="62"/>
      <c r="M8" s="62"/>
      <c r="N8" s="62"/>
      <c r="O8" s="62"/>
      <c r="P8" s="67"/>
      <c r="Q8" s="62"/>
      <c r="R8" s="66"/>
      <c r="S8" s="62"/>
      <c r="T8" s="66"/>
      <c r="U8" s="62"/>
      <c r="V8" s="64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</row>
    <row r="9" spans="1:73" x14ac:dyDescent="0.4">
      <c r="A9" s="13"/>
      <c r="B9" s="24" t="s">
        <v>22</v>
      </c>
      <c r="C9" s="13">
        <v>1997</v>
      </c>
      <c r="D9" s="56" t="s">
        <v>89</v>
      </c>
      <c r="E9" s="61" t="s">
        <v>89</v>
      </c>
      <c r="F9" s="61" t="s">
        <v>89</v>
      </c>
      <c r="G9" s="61" t="s">
        <v>89</v>
      </c>
      <c r="H9" s="61" t="s">
        <v>88</v>
      </c>
      <c r="I9" s="13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</row>
    <row r="10" spans="1:73" x14ac:dyDescent="0.4">
      <c r="A10" s="13"/>
      <c r="B10" s="24" t="s">
        <v>3</v>
      </c>
      <c r="C10" s="48">
        <v>1997</v>
      </c>
      <c r="D10" s="56" t="s">
        <v>88</v>
      </c>
      <c r="E10" s="56" t="s">
        <v>88</v>
      </c>
      <c r="F10" s="56" t="s">
        <v>88</v>
      </c>
      <c r="G10" s="56" t="s">
        <v>88</v>
      </c>
      <c r="H10" s="56" t="s">
        <v>88</v>
      </c>
      <c r="I10" s="13"/>
      <c r="J10" s="62"/>
      <c r="K10" s="62"/>
      <c r="L10" s="62"/>
      <c r="M10" s="62"/>
      <c r="N10" s="62"/>
      <c r="O10" s="62"/>
      <c r="P10" s="62"/>
      <c r="Q10" s="62"/>
      <c r="R10" s="66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</row>
    <row r="11" spans="1:73" x14ac:dyDescent="0.4">
      <c r="A11" s="13"/>
      <c r="B11" s="13" t="s">
        <v>0</v>
      </c>
      <c r="C11" s="48">
        <v>1992</v>
      </c>
      <c r="D11" s="56" t="s">
        <v>89</v>
      </c>
      <c r="E11" s="56" t="s">
        <v>89</v>
      </c>
      <c r="F11" s="56" t="s">
        <v>89</v>
      </c>
      <c r="G11" s="56" t="s">
        <v>89</v>
      </c>
      <c r="H11" s="56" t="s">
        <v>88</v>
      </c>
      <c r="I11" s="13"/>
      <c r="J11" s="62"/>
      <c r="K11" s="62"/>
      <c r="L11" s="62"/>
      <c r="M11" s="62"/>
      <c r="N11" s="62"/>
      <c r="O11" s="62"/>
      <c r="P11" s="67"/>
      <c r="Q11" s="62"/>
      <c r="R11" s="66"/>
      <c r="S11" s="62"/>
      <c r="T11" s="66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</row>
    <row r="12" spans="1:73" x14ac:dyDescent="0.4">
      <c r="A12" s="13"/>
      <c r="B12" s="24" t="s">
        <v>23</v>
      </c>
      <c r="C12" s="48">
        <v>1997</v>
      </c>
      <c r="D12" s="56" t="s">
        <v>88</v>
      </c>
      <c r="E12" s="56" t="s">
        <v>89</v>
      </c>
      <c r="F12" s="56" t="s">
        <v>89</v>
      </c>
      <c r="G12" s="56" t="s">
        <v>89</v>
      </c>
      <c r="H12" s="56" t="s">
        <v>88</v>
      </c>
      <c r="I12" s="13"/>
      <c r="J12" s="62"/>
      <c r="K12" s="62"/>
      <c r="L12" s="62"/>
      <c r="M12" s="62"/>
      <c r="N12" s="62"/>
      <c r="O12" s="62"/>
      <c r="P12" s="62"/>
      <c r="Q12" s="62"/>
      <c r="R12" s="66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</row>
    <row r="13" spans="1:73" x14ac:dyDescent="0.4">
      <c r="A13" s="13"/>
      <c r="B13" s="24" t="s">
        <v>62</v>
      </c>
      <c r="C13" s="48">
        <v>1994</v>
      </c>
      <c r="D13" s="56" t="s">
        <v>88</v>
      </c>
      <c r="E13" s="56" t="s">
        <v>89</v>
      </c>
      <c r="F13" s="56" t="s">
        <v>89</v>
      </c>
      <c r="G13" s="56" t="s">
        <v>88</v>
      </c>
      <c r="H13" s="56" t="s">
        <v>88</v>
      </c>
      <c r="I13" s="13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</row>
    <row r="14" spans="1:73" x14ac:dyDescent="0.4">
      <c r="A14" s="13"/>
      <c r="B14" s="24" t="s">
        <v>19</v>
      </c>
      <c r="C14" s="48">
        <v>1899</v>
      </c>
      <c r="D14" s="61" t="s">
        <v>89</v>
      </c>
      <c r="E14" s="61" t="s">
        <v>89</v>
      </c>
      <c r="F14" s="61" t="s">
        <v>89</v>
      </c>
      <c r="G14" s="61" t="s">
        <v>89</v>
      </c>
      <c r="H14" s="61" t="s">
        <v>89</v>
      </c>
      <c r="I14" s="13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</row>
    <row r="15" spans="1:73" x14ac:dyDescent="0.4">
      <c r="A15" s="13"/>
      <c r="B15" s="13" t="s">
        <v>19</v>
      </c>
      <c r="C15" s="48">
        <v>1987</v>
      </c>
      <c r="D15" s="56" t="s">
        <v>88</v>
      </c>
      <c r="E15" s="61" t="s">
        <v>89</v>
      </c>
      <c r="F15" s="61" t="s">
        <v>89</v>
      </c>
      <c r="G15" s="61" t="s">
        <v>89</v>
      </c>
      <c r="H15" s="61" t="s">
        <v>88</v>
      </c>
      <c r="I15" s="13"/>
      <c r="J15" s="68"/>
      <c r="K15" s="62"/>
      <c r="L15" s="62"/>
      <c r="M15" s="62"/>
      <c r="N15" s="62"/>
      <c r="O15" s="62"/>
      <c r="P15" s="67"/>
      <c r="Q15" s="62"/>
      <c r="R15" s="66"/>
      <c r="S15" s="62"/>
      <c r="T15" s="66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</row>
    <row r="16" spans="1:73" x14ac:dyDescent="0.4">
      <c r="A16" s="13"/>
      <c r="B16" s="60" t="s">
        <v>24</v>
      </c>
      <c r="C16" s="48">
        <v>1997</v>
      </c>
      <c r="D16" s="56" t="s">
        <v>88</v>
      </c>
      <c r="E16" s="61" t="s">
        <v>89</v>
      </c>
      <c r="F16" s="61" t="s">
        <v>89</v>
      </c>
      <c r="G16" s="61" t="s">
        <v>89</v>
      </c>
      <c r="H16" s="61" t="s">
        <v>88</v>
      </c>
      <c r="I16" s="13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1:73" x14ac:dyDescent="0.4">
      <c r="A17" s="13"/>
      <c r="B17" s="60" t="s">
        <v>25</v>
      </c>
      <c r="C17" s="48">
        <v>1997</v>
      </c>
      <c r="D17" s="56" t="s">
        <v>88</v>
      </c>
      <c r="E17" s="56" t="s">
        <v>89</v>
      </c>
      <c r="F17" s="56" t="s">
        <v>89</v>
      </c>
      <c r="G17" s="56" t="s">
        <v>89</v>
      </c>
      <c r="H17" s="56" t="s">
        <v>88</v>
      </c>
      <c r="I17" s="13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</row>
    <row r="18" spans="1:73" x14ac:dyDescent="0.4">
      <c r="A18" s="13"/>
      <c r="B18" s="13" t="s">
        <v>20</v>
      </c>
      <c r="C18" s="48">
        <v>1977</v>
      </c>
      <c r="D18" s="61" t="s">
        <v>88</v>
      </c>
      <c r="E18" s="61" t="s">
        <v>89</v>
      </c>
      <c r="F18" s="61" t="s">
        <v>89</v>
      </c>
      <c r="G18" s="61" t="s">
        <v>88</v>
      </c>
      <c r="H18" s="61" t="s">
        <v>88</v>
      </c>
      <c r="I18" s="13"/>
      <c r="J18" s="62"/>
      <c r="K18" s="62"/>
      <c r="L18" s="62"/>
      <c r="M18" s="62"/>
      <c r="N18" s="62"/>
      <c r="O18" s="62"/>
      <c r="P18" s="67"/>
      <c r="Q18" s="62"/>
      <c r="R18" s="66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1:73" x14ac:dyDescent="0.4">
      <c r="A19" s="13"/>
      <c r="B19" s="13" t="s">
        <v>21</v>
      </c>
      <c r="C19" s="48">
        <v>1991</v>
      </c>
      <c r="D19" s="56" t="s">
        <v>88</v>
      </c>
      <c r="E19" s="61" t="s">
        <v>89</v>
      </c>
      <c r="F19" s="61" t="s">
        <v>89</v>
      </c>
      <c r="G19" s="61" t="s">
        <v>89</v>
      </c>
      <c r="H19" s="61" t="s">
        <v>88</v>
      </c>
      <c r="I19" s="13"/>
      <c r="J19" s="62"/>
      <c r="K19" s="62"/>
      <c r="L19" s="62"/>
      <c r="M19" s="62"/>
      <c r="N19" s="66"/>
      <c r="O19" s="62"/>
      <c r="P19" s="67"/>
      <c r="Q19" s="62"/>
      <c r="R19" s="66"/>
      <c r="S19" s="62"/>
      <c r="T19" s="66"/>
      <c r="U19" s="62"/>
      <c r="V19" s="64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0" spans="1:73" x14ac:dyDescent="0.4">
      <c r="A20" s="13"/>
      <c r="B20" s="24" t="s">
        <v>10</v>
      </c>
      <c r="C20" s="13">
        <v>1929</v>
      </c>
      <c r="D20" s="56" t="s">
        <v>88</v>
      </c>
      <c r="E20" s="61" t="s">
        <v>89</v>
      </c>
      <c r="F20" s="56" t="s">
        <v>88</v>
      </c>
      <c r="G20" s="61" t="s">
        <v>89</v>
      </c>
      <c r="H20" s="56" t="s">
        <v>88</v>
      </c>
      <c r="I20" s="13"/>
      <c r="J20" s="62"/>
      <c r="K20" s="62"/>
      <c r="L20" s="62"/>
      <c r="M20" s="62"/>
      <c r="N20" s="66"/>
      <c r="O20" s="62"/>
      <c r="P20" s="62"/>
      <c r="Q20" s="62"/>
      <c r="R20" s="66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13"/>
      <c r="BC20" s="13"/>
    </row>
    <row r="21" spans="1:73" x14ac:dyDescent="0.4">
      <c r="A21" s="13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13"/>
      <c r="BC21" s="13"/>
    </row>
    <row r="22" spans="1:73" x14ac:dyDescent="0.4">
      <c r="A22" s="13"/>
      <c r="B22" s="24" t="s">
        <v>101</v>
      </c>
      <c r="C22" s="13"/>
      <c r="D22" s="13"/>
      <c r="E22" s="13"/>
      <c r="F22" s="13"/>
      <c r="G22" s="13"/>
      <c r="H22" s="13"/>
      <c r="I22" s="13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13"/>
      <c r="BC22" s="13"/>
    </row>
    <row r="23" spans="1:73" x14ac:dyDescent="0.4">
      <c r="A23" s="13"/>
      <c r="B23" s="70" t="s">
        <v>104</v>
      </c>
      <c r="C23" s="13"/>
      <c r="D23" s="13"/>
      <c r="E23" s="13"/>
      <c r="F23" s="13"/>
      <c r="G23" s="13"/>
      <c r="H23" s="13"/>
      <c r="I23" s="13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13"/>
      <c r="BC23" s="13"/>
    </row>
    <row r="24" spans="1:73" x14ac:dyDescent="0.4">
      <c r="A24" s="13"/>
      <c r="B24" s="24" t="s">
        <v>102</v>
      </c>
      <c r="C24" s="13"/>
      <c r="D24" s="13"/>
      <c r="E24" s="13"/>
      <c r="F24" s="13"/>
      <c r="G24" s="13"/>
      <c r="H24" s="13"/>
      <c r="I24" s="13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13"/>
      <c r="BC24" s="13"/>
    </row>
    <row r="25" spans="1:73" x14ac:dyDescent="0.4">
      <c r="A25" s="13"/>
      <c r="B25" s="24" t="s">
        <v>103</v>
      </c>
      <c r="C25" s="13"/>
      <c r="D25" s="13"/>
      <c r="E25" s="13"/>
      <c r="F25" s="13"/>
      <c r="G25" s="13"/>
      <c r="H25" s="13"/>
      <c r="I25" s="13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13"/>
      <c r="BC25" s="13"/>
    </row>
    <row r="26" spans="1:73" x14ac:dyDescent="0.4">
      <c r="A26" s="13"/>
      <c r="B26" s="24" t="s">
        <v>51</v>
      </c>
      <c r="C26" s="13"/>
      <c r="D26" s="13"/>
      <c r="E26" s="13"/>
      <c r="F26" s="13"/>
      <c r="G26" s="13"/>
      <c r="H26" s="13"/>
      <c r="I26" s="13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13"/>
      <c r="BC26" s="13"/>
    </row>
    <row r="27" spans="1:73" x14ac:dyDescent="0.4">
      <c r="A27" s="13"/>
      <c r="B27" s="24" t="s">
        <v>106</v>
      </c>
      <c r="C27" s="13"/>
      <c r="D27" s="13"/>
      <c r="E27" s="13"/>
      <c r="F27" s="13"/>
      <c r="G27" s="13"/>
      <c r="H27" s="13"/>
      <c r="I27" s="13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13"/>
      <c r="BC27" s="13"/>
    </row>
    <row r="28" spans="1:73" x14ac:dyDescent="0.4">
      <c r="A28" s="13"/>
      <c r="B28" s="24" t="s">
        <v>107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73" x14ac:dyDescent="0.4">
      <c r="A29" s="13"/>
      <c r="B29" s="24" t="s">
        <v>105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73" ht="13.5" thickBot="1" x14ac:dyDescent="0.45">
      <c r="A30" s="13"/>
      <c r="B30" s="47" t="s">
        <v>108</v>
      </c>
      <c r="C30" s="45"/>
      <c r="D30" s="45"/>
      <c r="E30" s="45"/>
      <c r="F30" s="45"/>
      <c r="G30" s="45"/>
      <c r="H30" s="4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73" ht="13.5" thickTop="1" x14ac:dyDescent="0.4">
      <c r="A31" s="13"/>
      <c r="B31" s="4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73" x14ac:dyDescent="0.4">
      <c r="A32" s="13"/>
      <c r="B32" s="70" t="s">
        <v>109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x14ac:dyDescent="0.4">
      <c r="A33" s="13"/>
      <c r="B33" s="6" t="s">
        <v>110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x14ac:dyDescent="0.4">
      <c r="A34" s="13"/>
      <c r="B34" s="24" t="s">
        <v>111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x14ac:dyDescent="0.4">
      <c r="A35" s="13"/>
      <c r="B35" s="5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x14ac:dyDescent="0.4">
      <c r="A36" s="13"/>
      <c r="B36" s="50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x14ac:dyDescent="0.4">
      <c r="A37" s="13"/>
      <c r="B37" s="5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ht="15.4" x14ac:dyDescent="0.4">
      <c r="A38" s="13"/>
      <c r="B38" s="5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x14ac:dyDescent="0.4">
      <c r="A39" s="13"/>
      <c r="B39" s="50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x14ac:dyDescent="0.4">
      <c r="A40" s="13"/>
      <c r="B40" s="50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x14ac:dyDescent="0.4">
      <c r="A41" s="13"/>
      <c r="B41" s="50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x14ac:dyDescent="0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x14ac:dyDescent="0.4">
      <c r="A43" s="13"/>
      <c r="B43" s="50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x14ac:dyDescent="0.4">
      <c r="A44" s="13"/>
      <c r="B44" s="50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x14ac:dyDescent="0.4">
      <c r="A45" s="13"/>
      <c r="B45" s="50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x14ac:dyDescent="0.4">
      <c r="A46" s="13"/>
      <c r="B46" s="5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x14ac:dyDescent="0.4">
      <c r="A47" s="13"/>
      <c r="B47" s="50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x14ac:dyDescent="0.4">
      <c r="A48" s="13"/>
      <c r="B48" s="4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55" x14ac:dyDescent="0.4">
      <c r="A49" s="13"/>
      <c r="B49" s="5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55" x14ac:dyDescent="0.4">
      <c r="A50" s="13"/>
      <c r="B50" s="50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55" x14ac:dyDescent="0.4">
      <c r="A51" s="13"/>
      <c r="B51" s="5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55" x14ac:dyDescent="0.4">
      <c r="A52" s="13"/>
      <c r="B52" s="5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55" x14ac:dyDescent="0.4">
      <c r="A53" s="13"/>
      <c r="B53" s="50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55" x14ac:dyDescent="0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55" x14ac:dyDescent="0.4">
      <c r="A55" s="13"/>
      <c r="B55" s="50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55" x14ac:dyDescent="0.4">
      <c r="A56" s="13"/>
      <c r="B56" s="5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55" x14ac:dyDescent="0.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spans="1:55" x14ac:dyDescent="0.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spans="1:55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</row>
    <row r="60" spans="1:55" x14ac:dyDescent="0.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55" x14ac:dyDescent="0.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</row>
    <row r="62" spans="1:55" x14ac:dyDescent="0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55" x14ac:dyDescent="0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</row>
    <row r="64" spans="1:55" x14ac:dyDescent="0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55" x14ac:dyDescent="0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spans="1:55" x14ac:dyDescent="0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55" x14ac:dyDescent="0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</row>
    <row r="68" spans="1:55" x14ac:dyDescent="0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spans="1:55" x14ac:dyDescent="0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</row>
    <row r="70" spans="1:55" x14ac:dyDescent="0.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</row>
    <row r="71" spans="1:55" x14ac:dyDescent="0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</row>
    <row r="72" spans="1:55" x14ac:dyDescent="0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</row>
    <row r="73" spans="1:55" x14ac:dyDescent="0.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</row>
    <row r="74" spans="1:55" x14ac:dyDescent="0.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</row>
    <row r="75" spans="1:55" x14ac:dyDescent="0.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5" x14ac:dyDescent="0.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5" x14ac:dyDescent="0.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</row>
    <row r="78" spans="1:55" x14ac:dyDescent="0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5" x14ac:dyDescent="0.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</row>
    <row r="80" spans="1:55" x14ac:dyDescent="0.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</row>
    <row r="81" spans="1:55" x14ac:dyDescent="0.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</row>
    <row r="82" spans="1:55" x14ac:dyDescent="0.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</row>
    <row r="83" spans="1:55" x14ac:dyDescent="0.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</row>
    <row r="84" spans="1:55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spans="1:55" x14ac:dyDescent="0.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</row>
    <row r="86" spans="1:55" x14ac:dyDescent="0.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</row>
    <row r="87" spans="1:55" x14ac:dyDescent="0.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</row>
    <row r="88" spans="1:55" x14ac:dyDescent="0.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</row>
    <row r="89" spans="1:55" x14ac:dyDescent="0.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</row>
    <row r="90" spans="1:55" x14ac:dyDescent="0.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</row>
    <row r="91" spans="1:55" x14ac:dyDescent="0.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</row>
    <row r="92" spans="1:55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</row>
    <row r="93" spans="1:55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</row>
    <row r="94" spans="1:55" x14ac:dyDescent="0.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</row>
    <row r="95" spans="1:55" x14ac:dyDescent="0.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x14ac:dyDescent="0.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</row>
    <row r="97" spans="1:55" x14ac:dyDescent="0.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</row>
    <row r="98" spans="1:55" x14ac:dyDescent="0.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</row>
    <row r="99" spans="1:55" x14ac:dyDescent="0.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</row>
    <row r="100" spans="1:55" x14ac:dyDescent="0.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</row>
    <row r="101" spans="1:55" x14ac:dyDescent="0.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</row>
    <row r="102" spans="1:55" x14ac:dyDescent="0.4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</row>
    <row r="103" spans="1:55" x14ac:dyDescent="0.4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</row>
    <row r="104" spans="1:55" x14ac:dyDescent="0.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spans="1:55" x14ac:dyDescent="0.4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</row>
    <row r="106" spans="1:55" x14ac:dyDescent="0.4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</row>
    <row r="107" spans="1:55" x14ac:dyDescent="0.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</row>
    <row r="108" spans="1:55" x14ac:dyDescent="0.4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</row>
    <row r="109" spans="1:55" x14ac:dyDescent="0.4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</row>
    <row r="110" spans="1:55" x14ac:dyDescent="0.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</row>
    <row r="111" spans="1:55" x14ac:dyDescent="0.4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</row>
    <row r="112" spans="1:55" x14ac:dyDescent="0.4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</row>
    <row r="113" spans="1:55" x14ac:dyDescent="0.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</row>
    <row r="114" spans="1:55" x14ac:dyDescent="0.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</row>
    <row r="115" spans="1:55" x14ac:dyDescent="0.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</row>
    <row r="116" spans="1:55" x14ac:dyDescent="0.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</row>
    <row r="117" spans="1:55" x14ac:dyDescent="0.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</row>
    <row r="118" spans="1:55" x14ac:dyDescent="0.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</row>
    <row r="119" spans="1:55" x14ac:dyDescent="0.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</row>
    <row r="120" spans="1:55" x14ac:dyDescent="0.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</row>
    <row r="121" spans="1:55" x14ac:dyDescent="0.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</row>
    <row r="122" spans="1:55" x14ac:dyDescent="0.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</row>
    <row r="123" spans="1:55" x14ac:dyDescent="0.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</row>
    <row r="124" spans="1:55" x14ac:dyDescent="0.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</row>
    <row r="125" spans="1:55" x14ac:dyDescent="0.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131"/>
  <sheetViews>
    <sheetView topLeftCell="A3" workbookViewId="0">
      <selection activeCell="D4" sqref="D4:Q4"/>
    </sheetView>
  </sheetViews>
  <sheetFormatPr defaultColWidth="8.85546875" defaultRowHeight="13.15" x14ac:dyDescent="0.4"/>
  <cols>
    <col min="26" max="26" width="30.85546875" customWidth="1"/>
  </cols>
  <sheetData>
    <row r="1" spans="1:161" ht="12.75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</row>
    <row r="2" spans="1:161" ht="12.75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</row>
    <row r="3" spans="1:161" ht="12.75" customHeight="1" x14ac:dyDescent="0.45">
      <c r="A3" s="13"/>
      <c r="B3" s="13"/>
      <c r="C3" s="13"/>
      <c r="D3" s="25" t="s">
        <v>12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</row>
    <row r="4" spans="1:161" ht="15.4" x14ac:dyDescent="0.45">
      <c r="A4" s="13"/>
      <c r="B4" s="13"/>
      <c r="C4" s="13"/>
      <c r="D4" s="88" t="s">
        <v>112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3"/>
      <c r="S4" s="13"/>
      <c r="T4" s="13"/>
      <c r="U4" s="13"/>
      <c r="V4" s="15"/>
      <c r="W4" s="15"/>
      <c r="X4" s="15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</row>
    <row r="5" spans="1:161" ht="12.75" customHeight="1" x14ac:dyDescent="0.45">
      <c r="A5" s="13"/>
      <c r="B5" s="13"/>
      <c r="C5" s="13"/>
      <c r="D5" s="89" t="s">
        <v>61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13"/>
      <c r="S5" s="13"/>
      <c r="T5" s="13"/>
      <c r="U5" s="13"/>
      <c r="V5" s="15"/>
      <c r="W5" s="15"/>
      <c r="X5" s="15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</row>
    <row r="6" spans="1:161" ht="12.75" customHeight="1" thickBo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5"/>
      <c r="W6" s="15"/>
      <c r="X6" s="15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</row>
    <row r="7" spans="1:161" ht="12.75" customHeight="1" thickTop="1" thickBot="1" x14ac:dyDescent="0.5">
      <c r="A7" s="13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13"/>
      <c r="U7" s="13"/>
      <c r="V7" s="15"/>
      <c r="W7" s="15"/>
      <c r="X7" s="15"/>
      <c r="Y7" s="13"/>
      <c r="Z7" s="26" t="s">
        <v>65</v>
      </c>
      <c r="AA7" s="26" t="s">
        <v>66</v>
      </c>
      <c r="AB7" s="27"/>
      <c r="AC7" s="27"/>
      <c r="AD7" s="26" t="s">
        <v>64</v>
      </c>
      <c r="AE7" s="27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</row>
    <row r="8" spans="1:161" ht="12.75" customHeight="1" thickTop="1" x14ac:dyDescent="0.45">
      <c r="A8" s="13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13"/>
      <c r="U8" s="13"/>
      <c r="V8" s="15"/>
      <c r="W8" s="15"/>
      <c r="X8" s="15"/>
      <c r="Y8" s="13"/>
      <c r="Z8" s="16" t="s">
        <v>51</v>
      </c>
      <c r="AA8" s="20">
        <f>Real_equity_prices!BU$3</f>
        <v>-91.093052603484466</v>
      </c>
      <c r="AB8" s="15"/>
      <c r="AC8" s="15"/>
      <c r="AD8" s="41">
        <f>Real_equity_prices!BU$4</f>
        <v>2</v>
      </c>
      <c r="AE8" s="21" t="s">
        <v>18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</row>
    <row r="9" spans="1:161" ht="12.75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5"/>
      <c r="W9" s="15"/>
      <c r="X9" s="15"/>
      <c r="Y9" s="13"/>
      <c r="Z9" s="16" t="s">
        <v>39</v>
      </c>
      <c r="AA9" s="20">
        <f>Real_equity_prices!AZ$3</f>
        <v>-84.026444836005794</v>
      </c>
      <c r="AB9" s="15"/>
      <c r="AC9" s="15"/>
      <c r="AD9" s="41">
        <f>Real_equity_prices!AZ$4</f>
        <v>5</v>
      </c>
      <c r="AE9" s="1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</row>
    <row r="10" spans="1:161" ht="12.75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5"/>
      <c r="W10" s="15"/>
      <c r="X10" s="15"/>
      <c r="Y10" s="13"/>
      <c r="Z10" s="16" t="s">
        <v>53</v>
      </c>
      <c r="AA10" s="20">
        <f>Real_equity_prices!BM$3</f>
        <v>-68.916129063112422</v>
      </c>
      <c r="AB10" s="15"/>
      <c r="AC10" s="15"/>
      <c r="AD10" s="41"/>
      <c r="AE10" s="21" t="s">
        <v>18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</row>
    <row r="11" spans="1:161" ht="12.75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5"/>
      <c r="W11" s="15"/>
      <c r="X11" s="15"/>
      <c r="Y11" s="13"/>
      <c r="Z11" s="16" t="s">
        <v>38</v>
      </c>
      <c r="AA11" s="20">
        <f>Real_equity_prices!AN$3</f>
        <v>-68.730935157099822</v>
      </c>
      <c r="AB11" s="15"/>
      <c r="AC11" s="15"/>
      <c r="AD11" s="41">
        <f>Real_equity_prices!AN$4</f>
        <v>3</v>
      </c>
      <c r="AE11" s="15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</row>
    <row r="12" spans="1:161" ht="12.75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5"/>
      <c r="W12" s="15"/>
      <c r="X12" s="15"/>
      <c r="Y12" s="13"/>
      <c r="Z12" s="16" t="s">
        <v>44</v>
      </c>
      <c r="AA12" s="20">
        <f>Real_equity_prices!T$3</f>
        <v>-68.10275395226067</v>
      </c>
      <c r="AB12" s="15"/>
      <c r="AC12" s="15"/>
      <c r="AD12" s="41">
        <f>Real_equity_prices!T$4</f>
        <v>2</v>
      </c>
      <c r="AE12" s="15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</row>
    <row r="13" spans="1:161" ht="12.75" customHeight="1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5"/>
      <c r="W13" s="15"/>
      <c r="X13" s="15"/>
      <c r="Y13" s="13"/>
      <c r="Z13" s="16" t="s">
        <v>37</v>
      </c>
      <c r="AA13" s="20">
        <f>Real_equity_prices!AB$3</f>
        <v>-65.075203080158531</v>
      </c>
      <c r="AB13" s="15"/>
      <c r="AC13" s="15"/>
      <c r="AD13" s="41">
        <f>Real_equity_prices!AB$4</f>
        <v>5</v>
      </c>
      <c r="AE13" s="15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</row>
    <row r="14" spans="1:161" ht="12.75" customHeight="1" x14ac:dyDescent="0.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5"/>
      <c r="W14" s="15"/>
      <c r="X14" s="15"/>
      <c r="Y14" s="13"/>
      <c r="Z14" s="16" t="s">
        <v>36</v>
      </c>
      <c r="AA14" s="20">
        <f>Real_equity_prices!AR$3</f>
        <v>-64.799815619649678</v>
      </c>
      <c r="AB14" s="15"/>
      <c r="AC14" s="15"/>
      <c r="AD14" s="41">
        <f>Real_equity_prices!AR$4</f>
        <v>5</v>
      </c>
      <c r="AE14" s="15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</row>
    <row r="15" spans="1:161" ht="12.75" customHeight="1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5"/>
      <c r="W15" s="15"/>
      <c r="X15" s="15"/>
      <c r="Y15" s="13"/>
      <c r="Z15" s="16" t="s">
        <v>46</v>
      </c>
      <c r="AA15" s="20">
        <f>Real_equity_prices!H$3</f>
        <v>-64.08792987824917</v>
      </c>
      <c r="AB15" s="15"/>
      <c r="AC15" s="15"/>
      <c r="AD15" s="41">
        <f>Real_equity_prices!H$4</f>
        <v>3</v>
      </c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</row>
    <row r="16" spans="1:161" ht="12.75" customHeight="1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5"/>
      <c r="W16" s="15"/>
      <c r="X16" s="15"/>
      <c r="Y16" s="13"/>
      <c r="Z16" s="16" t="s">
        <v>57</v>
      </c>
      <c r="AA16" s="20">
        <f>Real_equity_prices!BE$3</f>
        <v>-63.068696020189044</v>
      </c>
      <c r="AB16" s="15"/>
      <c r="AC16" s="15"/>
      <c r="AD16" s="41">
        <f>Real_equity_prices!BE$4</f>
        <v>4</v>
      </c>
      <c r="AE16" s="15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</row>
    <row r="17" spans="1:161" ht="12.75" customHeight="1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5"/>
      <c r="W17" s="15"/>
      <c r="X17" s="15"/>
      <c r="Y17" s="13"/>
      <c r="Z17" s="16" t="s">
        <v>45</v>
      </c>
      <c r="AA17" s="20">
        <f>Real_equity_prices!P$3</f>
        <v>-62.643283761537504</v>
      </c>
      <c r="AB17" s="15"/>
      <c r="AC17" s="15"/>
      <c r="AD17" s="41">
        <f>Real_equity_prices!P$4</f>
        <v>3</v>
      </c>
      <c r="AE17" s="15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</row>
    <row r="18" spans="1:161" ht="12.75" customHeight="1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5"/>
      <c r="W18" s="15"/>
      <c r="X18" s="15"/>
      <c r="Y18" s="13"/>
      <c r="Z18" s="16" t="s">
        <v>43</v>
      </c>
      <c r="AA18" s="20">
        <f>Real_equity_prices!X$3</f>
        <v>-59.621649751069342</v>
      </c>
      <c r="AB18" s="15"/>
      <c r="AC18" s="15"/>
      <c r="AD18" s="41">
        <f>Real_equity_prices!X$4</f>
        <v>3</v>
      </c>
      <c r="AE18" s="15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</row>
    <row r="19" spans="1:161" ht="12.75" customHeight="1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5"/>
      <c r="W19" s="15"/>
      <c r="X19" s="15"/>
      <c r="Y19" s="13"/>
      <c r="Z19" s="16" t="s">
        <v>49</v>
      </c>
      <c r="AA19" s="20">
        <f>Real_equity_prices!BY$3</f>
        <v>-58.726296820783631</v>
      </c>
      <c r="AB19" s="15"/>
      <c r="AC19" s="15"/>
      <c r="AD19" s="41">
        <f>Real_equity_prices!BY$4</f>
        <v>2</v>
      </c>
      <c r="AE19" s="21" t="s">
        <v>18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</row>
    <row r="20" spans="1:161" ht="12.75" customHeigh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5"/>
      <c r="W20" s="15"/>
      <c r="X20" s="15"/>
      <c r="Y20" s="13"/>
      <c r="Z20" s="16" t="s">
        <v>47</v>
      </c>
      <c r="AA20" s="20">
        <f>Real_equity_prices!AJ$3</f>
        <v>-59.098743268588706</v>
      </c>
      <c r="AB20" s="15"/>
      <c r="AC20" s="15"/>
      <c r="AD20" s="41">
        <f>Real_equity_prices!AJ$4</f>
        <v>5</v>
      </c>
      <c r="AE20" s="15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</row>
    <row r="21" spans="1:161" ht="12.75" customHeight="1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5"/>
      <c r="W21" s="15"/>
      <c r="X21" s="15"/>
      <c r="Y21" s="13"/>
      <c r="Z21" s="57" t="s">
        <v>55</v>
      </c>
      <c r="AA21" s="58">
        <f>Real_equity_prices!BI$3</f>
        <v>-55.988728014146353</v>
      </c>
      <c r="AB21" s="59"/>
      <c r="AC21" s="59"/>
      <c r="AD21" s="58">
        <f>Real_equity_prices!BI$4</f>
        <v>3.4285714285714284</v>
      </c>
      <c r="AE21" s="15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</row>
    <row r="22" spans="1:161" ht="12.75" customHeight="1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5"/>
      <c r="W22" s="15"/>
      <c r="X22" s="15"/>
      <c r="Y22" s="13"/>
      <c r="Z22" s="16" t="s">
        <v>52</v>
      </c>
      <c r="AA22" s="20">
        <f>Real_equity_prices!BQ$3</f>
        <v>-55.656592747751787</v>
      </c>
      <c r="AB22" s="15"/>
      <c r="AC22" s="15"/>
      <c r="AD22" s="15"/>
      <c r="AE22" s="21" t="s">
        <v>18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</row>
    <row r="23" spans="1:161" ht="12.75" customHeight="1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5"/>
      <c r="W23" s="15"/>
      <c r="X23" s="15"/>
      <c r="Y23" s="13"/>
      <c r="Z23" s="16" t="s">
        <v>54</v>
      </c>
      <c r="AA23" s="20">
        <f>Real_equity_prices!CC$3</f>
        <v>-44.781710588108581</v>
      </c>
      <c r="AB23" s="15"/>
      <c r="AC23" s="15"/>
      <c r="AD23" s="15"/>
      <c r="AE23" s="21" t="s">
        <v>18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</row>
    <row r="24" spans="1:161" ht="12.75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5"/>
      <c r="W24" s="15"/>
      <c r="X24" s="15"/>
      <c r="Y24" s="13"/>
      <c r="Z24" s="16" t="s">
        <v>48</v>
      </c>
      <c r="AA24" s="20">
        <f>Real_equity_prices!CK$3</f>
        <v>-43.947535066550692</v>
      </c>
      <c r="AB24" s="15"/>
      <c r="AC24" s="15"/>
      <c r="AD24" s="41">
        <f>Real_equity_prices!CK$4</f>
        <v>2</v>
      </c>
      <c r="AE24" s="21" t="s">
        <v>18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</row>
    <row r="25" spans="1:161" ht="12.75" customHeight="1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5"/>
      <c r="W25" s="15"/>
      <c r="X25" s="15"/>
      <c r="Y25" s="13"/>
      <c r="Z25" s="16" t="s">
        <v>50</v>
      </c>
      <c r="AA25" s="20">
        <f>Real_equity_prices!CG$3</f>
        <v>-40.287977413667456</v>
      </c>
      <c r="AB25" s="15"/>
      <c r="AC25" s="15"/>
      <c r="AD25" s="41">
        <f>Real_equity_prices!CG$4</f>
        <v>1</v>
      </c>
      <c r="AE25" s="21" t="s">
        <v>18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</row>
    <row r="26" spans="1:161" ht="12.75" customHeight="1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5"/>
      <c r="W26" s="15"/>
      <c r="X26" s="15"/>
      <c r="Y26" s="13"/>
      <c r="Z26" s="16" t="s">
        <v>42</v>
      </c>
      <c r="AA26" s="20">
        <f>Real_equity_prices!AV$3</f>
        <v>-39.197147738355909</v>
      </c>
      <c r="AB26" s="15"/>
      <c r="AC26" s="15"/>
      <c r="AD26" s="41">
        <f>Real_equity_prices!AV$4</f>
        <v>3</v>
      </c>
      <c r="AE26" s="15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</row>
    <row r="27" spans="1:161" ht="12.75" customHeight="1" x14ac:dyDescent="0.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5"/>
      <c r="W27" s="15"/>
      <c r="X27" s="15"/>
      <c r="Y27" s="13"/>
      <c r="Z27" s="16" t="s">
        <v>40</v>
      </c>
      <c r="AA27" s="20">
        <f>Real_equity_prices!AF$3</f>
        <v>-31.289394616714748</v>
      </c>
      <c r="AB27" s="15"/>
      <c r="AC27" s="15"/>
      <c r="AD27" s="41">
        <f>Real_equity_prices!AF$4</f>
        <v>2</v>
      </c>
      <c r="AE27" s="15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</row>
    <row r="28" spans="1:161" ht="12.75" customHeight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5"/>
      <c r="W28" s="15"/>
      <c r="X28" s="15"/>
      <c r="Y28" s="13"/>
      <c r="Z28" s="16" t="s">
        <v>56</v>
      </c>
      <c r="AA28" s="20">
        <f>Real_equity_prices!L$3</f>
        <v>-27.796967418464124</v>
      </c>
      <c r="AB28" s="15"/>
      <c r="AC28" s="15"/>
      <c r="AD28" s="41">
        <f>Real_equity_prices!L$4</f>
        <v>2</v>
      </c>
      <c r="AE28" s="15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</row>
    <row r="29" spans="1:161" ht="12.75" customHeight="1" x14ac:dyDescent="0.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5"/>
      <c r="W29" s="15"/>
      <c r="X29" s="15"/>
      <c r="Y29" s="13"/>
      <c r="Z29" s="16" t="s">
        <v>41</v>
      </c>
      <c r="AA29" s="20">
        <f>Real_equity_prices!D$3</f>
        <v>-26.303227099705929</v>
      </c>
      <c r="AB29" s="15"/>
      <c r="AC29" s="15"/>
      <c r="AD29" s="41">
        <f>Real_equity_prices!D$4</f>
        <v>3</v>
      </c>
      <c r="AE29" s="15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</row>
    <row r="30" spans="1:161" ht="12.75" customHeight="1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5"/>
      <c r="W30" s="15"/>
      <c r="X30" s="15"/>
      <c r="Y30" s="13"/>
      <c r="Z30" s="16" t="s">
        <v>58</v>
      </c>
      <c r="AA30" s="28" t="s">
        <v>35</v>
      </c>
      <c r="AB30" s="29"/>
      <c r="AC30" s="29"/>
      <c r="AD30" s="28" t="s">
        <v>35</v>
      </c>
      <c r="AE30" s="15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</row>
    <row r="31" spans="1:161" ht="12.75" customHeigh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5"/>
      <c r="W31" s="15"/>
      <c r="X31" s="15"/>
      <c r="Y31" s="13"/>
      <c r="Z31" s="15"/>
      <c r="AA31" s="15"/>
      <c r="AB31" s="15"/>
      <c r="AC31" s="15"/>
      <c r="AD31" s="15"/>
      <c r="AE31" s="15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</row>
    <row r="32" spans="1:161" ht="12.75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5"/>
      <c r="W32" s="15"/>
      <c r="X32" s="15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</row>
    <row r="33" spans="1:161" ht="12.75" customHeight="1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5"/>
      <c r="W33" s="15"/>
      <c r="X33" s="15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</row>
    <row r="34" spans="1:161" ht="12.75" customHeight="1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5"/>
      <c r="W34" s="15"/>
      <c r="X34" s="15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</row>
    <row r="35" spans="1:161" ht="12.75" customHeight="1" x14ac:dyDescent="0.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5"/>
      <c r="W35" s="15"/>
      <c r="X35" s="15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</row>
    <row r="36" spans="1:161" ht="12.75" customHeight="1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5"/>
      <c r="W36" s="15"/>
      <c r="X36" s="15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</row>
    <row r="37" spans="1:161" ht="12.75" customHeight="1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5"/>
      <c r="W37" s="15"/>
      <c r="X37" s="15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</row>
    <row r="38" spans="1:161" ht="12.75" customHeight="1" x14ac:dyDescent="0.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5"/>
      <c r="W38" s="15"/>
      <c r="X38" s="15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</row>
    <row r="39" spans="1:161" ht="12.75" customHeight="1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5"/>
      <c r="W39" s="15"/>
      <c r="X39" s="15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</row>
    <row r="40" spans="1:161" ht="12.75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5"/>
      <c r="W40" s="15"/>
      <c r="X40" s="15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</row>
    <row r="41" spans="1:161" ht="12.75" customHeight="1" x14ac:dyDescent="0.4">
      <c r="A41" s="13"/>
      <c r="B41" s="24" t="s">
        <v>72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5"/>
      <c r="W41" s="15"/>
      <c r="X41" s="15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</row>
    <row r="42" spans="1:161" ht="12.75" customHeight="1" x14ac:dyDescent="0.4">
      <c r="A42" s="13"/>
      <c r="B42" s="24" t="s">
        <v>73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5"/>
      <c r="W42" s="15"/>
      <c r="X42" s="15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</row>
    <row r="43" spans="1:161" ht="12.75" customHeight="1" x14ac:dyDescent="0.4">
      <c r="A43" s="13"/>
      <c r="B43" s="13" t="s">
        <v>69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</row>
    <row r="44" spans="1:161" ht="12.75" customHeight="1" x14ac:dyDescent="0.4">
      <c r="A44" s="13"/>
      <c r="B44" s="13" t="s">
        <v>70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/>
      <c r="W44" s="15"/>
      <c r="X44" s="15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</row>
    <row r="45" spans="1:161" ht="12.75" customHeight="1" x14ac:dyDescent="0.4">
      <c r="A45" s="13"/>
      <c r="B45" s="13" t="s">
        <v>71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5"/>
      <c r="W45" s="15"/>
      <c r="X45" s="15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</row>
    <row r="46" spans="1:161" ht="12.75" customHeight="1" x14ac:dyDescent="0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5"/>
      <c r="W46" s="15"/>
      <c r="X46" s="15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</row>
    <row r="47" spans="1:161" ht="12.75" customHeight="1" x14ac:dyDescent="0.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5"/>
      <c r="W47" s="15"/>
      <c r="X47" s="15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</row>
    <row r="48" spans="1:161" ht="12.75" customHeight="1" x14ac:dyDescent="0.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5"/>
      <c r="W48" s="15"/>
      <c r="X48" s="15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</row>
    <row r="49" spans="1:161" ht="12.75" customHeight="1" x14ac:dyDescent="0.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5"/>
      <c r="W49" s="15"/>
      <c r="X49" s="15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</row>
    <row r="50" spans="1:161" ht="12.75" customHeight="1" x14ac:dyDescent="0.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5"/>
      <c r="W50" s="15"/>
      <c r="X50" s="15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</row>
    <row r="51" spans="1:161" ht="12.75" customHeight="1" x14ac:dyDescent="0.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5"/>
      <c r="W51" s="15"/>
      <c r="X51" s="15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</row>
    <row r="52" spans="1:161" ht="12.75" customHeight="1" x14ac:dyDescent="0.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5"/>
      <c r="W52" s="15"/>
      <c r="X52" s="15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</row>
    <row r="53" spans="1:161" ht="12.75" customHeight="1" x14ac:dyDescent="0.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5"/>
      <c r="W53" s="15"/>
      <c r="X53" s="15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</row>
    <row r="54" spans="1:161" ht="12.75" customHeight="1" x14ac:dyDescent="0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5"/>
      <c r="W54" s="15"/>
      <c r="X54" s="15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</row>
    <row r="55" spans="1:161" ht="12.75" customHeight="1" x14ac:dyDescent="0.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5"/>
      <c r="W55" s="15"/>
      <c r="X55" s="15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</row>
    <row r="56" spans="1:161" ht="12.75" customHeight="1" x14ac:dyDescent="0.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5"/>
      <c r="W56" s="15"/>
      <c r="X56" s="15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</row>
    <row r="57" spans="1:161" ht="12.75" customHeight="1" x14ac:dyDescent="0.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5"/>
      <c r="W57" s="15"/>
      <c r="X57" s="15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</row>
    <row r="58" spans="1:161" ht="12.75" customHeight="1" x14ac:dyDescent="0.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5"/>
      <c r="W58" s="15"/>
      <c r="X58" s="15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</row>
    <row r="59" spans="1:161" ht="12.75" customHeight="1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5"/>
      <c r="W59" s="15"/>
      <c r="X59" s="15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</row>
    <row r="60" spans="1:161" ht="12.75" customHeight="1" x14ac:dyDescent="0.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5"/>
      <c r="W60" s="15"/>
      <c r="X60" s="15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</row>
    <row r="61" spans="1:161" ht="12.75" customHeight="1" x14ac:dyDescent="0.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5"/>
      <c r="W61" s="15"/>
      <c r="X61" s="15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</row>
    <row r="62" spans="1:161" ht="12.75" customHeight="1" x14ac:dyDescent="0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5"/>
      <c r="W62" s="15"/>
      <c r="X62" s="15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</row>
    <row r="63" spans="1:161" ht="12.75" customHeight="1" x14ac:dyDescent="0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5"/>
      <c r="W63" s="15"/>
      <c r="X63" s="15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</row>
    <row r="64" spans="1:161" ht="12.75" customHeight="1" x14ac:dyDescent="0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5"/>
      <c r="W64" s="15"/>
      <c r="X64" s="15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</row>
    <row r="65" spans="1:161" ht="12.75" customHeight="1" x14ac:dyDescent="0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5"/>
      <c r="W65" s="15"/>
      <c r="X65" s="15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</row>
    <row r="66" spans="1:161" ht="12.75" customHeight="1" x14ac:dyDescent="0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5"/>
      <c r="W66" s="15"/>
      <c r="X66" s="15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</row>
    <row r="67" spans="1:161" ht="12.75" customHeight="1" x14ac:dyDescent="0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5"/>
      <c r="W67" s="15"/>
      <c r="X67" s="15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</row>
    <row r="68" spans="1:161" ht="12.75" customHeight="1" x14ac:dyDescent="0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5"/>
      <c r="W68" s="15"/>
      <c r="X68" s="15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</row>
    <row r="69" spans="1:161" ht="12.75" customHeight="1" x14ac:dyDescent="0.45">
      <c r="A69" s="13"/>
      <c r="B69" s="87" t="s">
        <v>60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13"/>
      <c r="U69" s="13"/>
      <c r="V69" s="15"/>
      <c r="W69" s="15"/>
      <c r="X69" s="15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</row>
    <row r="70" spans="1:161" ht="12.75" customHeight="1" x14ac:dyDescent="0.45">
      <c r="A70" s="13"/>
      <c r="B70" s="87" t="s">
        <v>59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13"/>
      <c r="U70" s="13"/>
      <c r="V70" s="15"/>
      <c r="W70" s="15"/>
      <c r="X70" s="15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</row>
    <row r="71" spans="1:161" ht="12.75" customHeight="1" x14ac:dyDescent="0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5"/>
      <c r="W71" s="15"/>
      <c r="X71" s="15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</row>
    <row r="72" spans="1:161" ht="12.75" customHeight="1" x14ac:dyDescent="0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5"/>
      <c r="W72" s="15"/>
      <c r="X72" s="15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</row>
    <row r="73" spans="1:161" ht="12.75" customHeight="1" x14ac:dyDescent="0.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5"/>
      <c r="W73" s="15"/>
      <c r="X73" s="15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</row>
    <row r="74" spans="1:161" ht="12.75" customHeight="1" x14ac:dyDescent="0.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5"/>
      <c r="W74" s="15"/>
      <c r="X74" s="15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</row>
    <row r="75" spans="1:161" ht="12.75" customHeight="1" x14ac:dyDescent="0.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5"/>
      <c r="W75" s="15"/>
      <c r="X75" s="15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</row>
    <row r="76" spans="1:161" ht="12.75" customHeight="1" x14ac:dyDescent="0.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5"/>
      <c r="W76" s="15"/>
      <c r="X76" s="15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</row>
    <row r="77" spans="1:161" ht="12.75" customHeight="1" x14ac:dyDescent="0.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5"/>
      <c r="W77" s="15"/>
      <c r="X77" s="15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</row>
    <row r="78" spans="1:161" ht="12.75" customHeight="1" x14ac:dyDescent="0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5"/>
      <c r="W78" s="15"/>
      <c r="X78" s="15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</row>
    <row r="79" spans="1:161" ht="12.75" customHeight="1" x14ac:dyDescent="0.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5"/>
      <c r="W79" s="15"/>
      <c r="X79" s="15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</row>
    <row r="80" spans="1:161" ht="12.75" customHeight="1" x14ac:dyDescent="0.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5"/>
      <c r="W80" s="15"/>
      <c r="X80" s="15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</row>
    <row r="81" spans="1:161" ht="12.75" customHeight="1" x14ac:dyDescent="0.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5"/>
      <c r="W81" s="15"/>
      <c r="X81" s="15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</row>
    <row r="82" spans="1:161" ht="12.75" customHeight="1" x14ac:dyDescent="0.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5"/>
      <c r="W82" s="15"/>
      <c r="X82" s="15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</row>
    <row r="83" spans="1:161" ht="12.75" customHeight="1" x14ac:dyDescent="0.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5"/>
      <c r="W83" s="15"/>
      <c r="X83" s="15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</row>
    <row r="84" spans="1:161" ht="12.75" customHeight="1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5"/>
      <c r="W84" s="15"/>
      <c r="X84" s="15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</row>
    <row r="85" spans="1:161" ht="12.75" customHeight="1" x14ac:dyDescent="0.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5"/>
      <c r="W85" s="15"/>
      <c r="X85" s="15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</row>
    <row r="86" spans="1:161" ht="12.75" customHeight="1" x14ac:dyDescent="0.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5"/>
      <c r="W86" s="15"/>
      <c r="X86" s="15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</row>
    <row r="87" spans="1:161" ht="12.75" customHeight="1" x14ac:dyDescent="0.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5"/>
      <c r="W87" s="15"/>
      <c r="X87" s="15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</row>
    <row r="88" spans="1:161" ht="12.75" customHeight="1" x14ac:dyDescent="0.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5"/>
      <c r="W88" s="15"/>
      <c r="X88" s="15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</row>
    <row r="89" spans="1:161" ht="12.75" customHeight="1" x14ac:dyDescent="0.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5"/>
      <c r="W89" s="15"/>
      <c r="X89" s="15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</row>
    <row r="90" spans="1:161" ht="12.75" customHeight="1" x14ac:dyDescent="0.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5"/>
      <c r="W90" s="15"/>
      <c r="X90" s="15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</row>
    <row r="91" spans="1:161" ht="12.75" customHeight="1" x14ac:dyDescent="0.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5"/>
      <c r="W91" s="15"/>
      <c r="X91" s="15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</row>
    <row r="92" spans="1:161" ht="12.75" customHeight="1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5"/>
      <c r="W92" s="15"/>
      <c r="X92" s="15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</row>
    <row r="93" spans="1:161" ht="12.75" customHeight="1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5"/>
      <c r="W93" s="15"/>
      <c r="X93" s="15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</row>
    <row r="94" spans="1:161" ht="12.75" customHeight="1" x14ac:dyDescent="0.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5"/>
      <c r="W94" s="15"/>
      <c r="X94" s="15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</row>
    <row r="95" spans="1:161" ht="12.75" customHeight="1" x14ac:dyDescent="0.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5"/>
      <c r="W95" s="15"/>
      <c r="X95" s="15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</row>
    <row r="96" spans="1:161" ht="12.75" customHeight="1" x14ac:dyDescent="0.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5"/>
      <c r="W96" s="15"/>
      <c r="X96" s="15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</row>
    <row r="97" spans="1:161" ht="12.75" customHeight="1" x14ac:dyDescent="0.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5"/>
      <c r="W97" s="15"/>
      <c r="X97" s="15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</row>
    <row r="98" spans="1:161" ht="12.75" customHeight="1" x14ac:dyDescent="0.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5"/>
      <c r="W98" s="15"/>
      <c r="X98" s="15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</row>
    <row r="99" spans="1:161" ht="12.75" customHeight="1" x14ac:dyDescent="0.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5"/>
      <c r="W99" s="15"/>
      <c r="X99" s="15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</row>
    <row r="100" spans="1:161" ht="12.75" customHeight="1" x14ac:dyDescent="0.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5"/>
      <c r="W100" s="15"/>
      <c r="X100" s="15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</row>
    <row r="101" spans="1:161" ht="12.75" customHeight="1" x14ac:dyDescent="0.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5"/>
      <c r="W101" s="15"/>
      <c r="X101" s="15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</row>
    <row r="102" spans="1:161" ht="12.75" customHeight="1" x14ac:dyDescent="0.4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5"/>
      <c r="W102" s="15"/>
      <c r="X102" s="15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</row>
    <row r="103" spans="1:161" ht="12.75" customHeight="1" x14ac:dyDescent="0.4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5"/>
      <c r="W103" s="15"/>
      <c r="X103" s="15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</row>
    <row r="104" spans="1:161" ht="12.75" customHeight="1" x14ac:dyDescent="0.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5"/>
      <c r="W104" s="15"/>
      <c r="X104" s="15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</row>
    <row r="105" spans="1:161" ht="12.75" customHeight="1" x14ac:dyDescent="0.4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5"/>
      <c r="W105" s="15"/>
      <c r="X105" s="15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</row>
    <row r="106" spans="1:161" ht="12.75" customHeight="1" x14ac:dyDescent="0.4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5"/>
      <c r="W106" s="15"/>
      <c r="X106" s="15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</row>
    <row r="107" spans="1:161" ht="12.75" customHeight="1" x14ac:dyDescent="0.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5"/>
      <c r="W107" s="15"/>
      <c r="X107" s="15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</row>
    <row r="108" spans="1:161" ht="12.75" customHeight="1" x14ac:dyDescent="0.4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5"/>
      <c r="W108" s="15"/>
      <c r="X108" s="15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</row>
    <row r="109" spans="1:161" ht="12.75" customHeight="1" x14ac:dyDescent="0.4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5"/>
      <c r="W109" s="15"/>
      <c r="X109" s="15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</row>
    <row r="110" spans="1:161" ht="12.75" customHeight="1" x14ac:dyDescent="0.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5"/>
      <c r="W110" s="15"/>
      <c r="X110" s="15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</row>
    <row r="111" spans="1:161" ht="12.75" customHeight="1" x14ac:dyDescent="0.4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5"/>
      <c r="W111" s="15"/>
      <c r="X111" s="15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</row>
    <row r="112" spans="1:161" ht="12.75" customHeight="1" x14ac:dyDescent="0.4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5"/>
      <c r="W112" s="15"/>
      <c r="X112" s="15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</row>
    <row r="113" spans="1:161" ht="12.75" customHeight="1" x14ac:dyDescent="0.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5"/>
      <c r="W113" s="15"/>
      <c r="X113" s="15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</row>
    <row r="114" spans="1:161" ht="12.75" customHeight="1" x14ac:dyDescent="0.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5"/>
      <c r="W114" s="15"/>
      <c r="X114" s="15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</row>
    <row r="115" spans="1:161" ht="12.75" customHeight="1" x14ac:dyDescent="0.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5"/>
      <c r="W115" s="15"/>
      <c r="X115" s="15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</row>
    <row r="116" spans="1:161" ht="12.75" customHeight="1" x14ac:dyDescent="0.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5"/>
      <c r="W116" s="15"/>
      <c r="X116" s="15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</row>
    <row r="117" spans="1:161" ht="12.75" customHeight="1" x14ac:dyDescent="0.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5"/>
      <c r="W117" s="15"/>
      <c r="X117" s="15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</row>
    <row r="118" spans="1:161" ht="12.75" customHeight="1" x14ac:dyDescent="0.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5"/>
      <c r="W118" s="15"/>
      <c r="X118" s="15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</row>
    <row r="119" spans="1:161" ht="12.75" customHeight="1" x14ac:dyDescent="0.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5"/>
      <c r="W119" s="15"/>
      <c r="X119" s="15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</row>
    <row r="120" spans="1:161" ht="12.75" customHeight="1" x14ac:dyDescent="0.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5"/>
      <c r="W120" s="15"/>
      <c r="X120" s="15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</row>
    <row r="121" spans="1:161" ht="12.75" customHeight="1" x14ac:dyDescent="0.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5"/>
      <c r="W121" s="15"/>
      <c r="X121" s="15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</row>
    <row r="122" spans="1:161" ht="12.75" customHeight="1" x14ac:dyDescent="0.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5"/>
      <c r="W122" s="15"/>
      <c r="X122" s="15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</row>
    <row r="123" spans="1:161" ht="12.75" customHeight="1" x14ac:dyDescent="0.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5"/>
      <c r="W123" s="15"/>
      <c r="X123" s="15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</row>
    <row r="124" spans="1:161" ht="12.75" customHeight="1" x14ac:dyDescent="0.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5"/>
      <c r="W124" s="15"/>
      <c r="X124" s="15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</row>
    <row r="125" spans="1:161" ht="12.75" customHeight="1" x14ac:dyDescent="0.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5"/>
      <c r="W125" s="15"/>
      <c r="X125" s="15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</row>
    <row r="126" spans="1:161" ht="12.75" customHeight="1" x14ac:dyDescent="0.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5"/>
      <c r="W126" s="15"/>
      <c r="X126" s="15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</row>
    <row r="127" spans="1:161" ht="12.75" customHeight="1" x14ac:dyDescent="0.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5"/>
      <c r="W127" s="15"/>
      <c r="X127" s="15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</row>
    <row r="128" spans="1:161" ht="12.75" customHeight="1" x14ac:dyDescent="0.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5"/>
      <c r="W128" s="15"/>
      <c r="X128" s="15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</row>
    <row r="129" spans="1:161" ht="12.75" customHeight="1" x14ac:dyDescent="0.4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5"/>
      <c r="W129" s="15"/>
      <c r="X129" s="15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</row>
    <row r="130" spans="1:161" ht="12.75" customHeight="1" x14ac:dyDescent="0.4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5"/>
      <c r="W130" s="15"/>
      <c r="X130" s="15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</row>
    <row r="131" spans="1:161" ht="12.75" customHeight="1" x14ac:dyDescent="0.4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5"/>
      <c r="W131" s="15"/>
      <c r="X131" s="15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</row>
    <row r="132" spans="1:161" ht="12.75" customHeight="1" x14ac:dyDescent="0.4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5"/>
      <c r="W132" s="15"/>
      <c r="X132" s="15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</row>
    <row r="133" spans="1:161" ht="12.75" customHeight="1" x14ac:dyDescent="0.4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5"/>
      <c r="W133" s="15"/>
      <c r="X133" s="15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</row>
    <row r="134" spans="1:161" ht="12.75" customHeight="1" x14ac:dyDescent="0.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5"/>
      <c r="W134" s="15"/>
      <c r="X134" s="15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</row>
    <row r="135" spans="1:161" ht="12.75" customHeight="1" x14ac:dyDescent="0.4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5"/>
      <c r="W135" s="15"/>
      <c r="X135" s="15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</row>
    <row r="136" spans="1:161" ht="12.75" customHeight="1" x14ac:dyDescent="0.4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5"/>
      <c r="W136" s="15"/>
      <c r="X136" s="15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</row>
    <row r="137" spans="1:161" ht="12.75" customHeight="1" x14ac:dyDescent="0.4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5"/>
      <c r="W137" s="15"/>
      <c r="X137" s="15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</row>
    <row r="138" spans="1:161" ht="12.75" customHeight="1" x14ac:dyDescent="0.4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5"/>
      <c r="W138" s="15"/>
      <c r="X138" s="15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</row>
    <row r="139" spans="1:161" ht="12.75" customHeight="1" x14ac:dyDescent="0.4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5"/>
      <c r="W139" s="15"/>
      <c r="X139" s="15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</row>
    <row r="140" spans="1:161" ht="12.75" customHeight="1" x14ac:dyDescent="0.4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5"/>
      <c r="W140" s="15"/>
      <c r="X140" s="15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</row>
    <row r="141" spans="1:161" ht="12.75" customHeight="1" x14ac:dyDescent="0.4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5"/>
      <c r="W141" s="15"/>
      <c r="X141" s="15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</row>
    <row r="142" spans="1:161" ht="12.75" customHeight="1" x14ac:dyDescent="0.4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5"/>
      <c r="W142" s="15"/>
      <c r="X142" s="15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</row>
    <row r="143" spans="1:161" ht="12.75" customHeight="1" x14ac:dyDescent="0.4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5"/>
      <c r="W143" s="15"/>
      <c r="X143" s="15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</row>
    <row r="144" spans="1:161" ht="12.75" customHeight="1" x14ac:dyDescent="0.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5"/>
      <c r="W144" s="15"/>
      <c r="X144" s="15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</row>
    <row r="145" spans="1:161" ht="12.75" customHeight="1" x14ac:dyDescent="0.4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5"/>
      <c r="W145" s="15"/>
      <c r="X145" s="15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</row>
    <row r="146" spans="1:161" ht="12.75" customHeight="1" x14ac:dyDescent="0.4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5"/>
      <c r="W146" s="15"/>
      <c r="X146" s="15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</row>
    <row r="147" spans="1:161" ht="12.75" customHeight="1" x14ac:dyDescent="0.4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5"/>
      <c r="W147" s="15"/>
      <c r="X147" s="15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</row>
    <row r="148" spans="1:161" ht="12.75" customHeight="1" x14ac:dyDescent="0.4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5"/>
      <c r="W148" s="15"/>
      <c r="X148" s="15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</row>
    <row r="149" spans="1:161" ht="12.75" customHeight="1" x14ac:dyDescent="0.4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5"/>
      <c r="W149" s="15"/>
      <c r="X149" s="15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</row>
    <row r="150" spans="1:161" ht="12.75" customHeight="1" x14ac:dyDescent="0.4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5"/>
      <c r="W150" s="15"/>
      <c r="X150" s="15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</row>
    <row r="151" spans="1:161" ht="12.75" customHeight="1" x14ac:dyDescent="0.4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5"/>
      <c r="W151" s="15"/>
      <c r="X151" s="15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</row>
    <row r="152" spans="1:161" ht="12.75" customHeight="1" x14ac:dyDescent="0.4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5"/>
      <c r="W152" s="15"/>
      <c r="X152" s="15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</row>
    <row r="153" spans="1:161" ht="12.75" customHeight="1" x14ac:dyDescent="0.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5"/>
      <c r="W153" s="15"/>
      <c r="X153" s="15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</row>
    <row r="154" spans="1:161" ht="12.75" customHeight="1" x14ac:dyDescent="0.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5"/>
      <c r="W154" s="15"/>
      <c r="X154" s="15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</row>
    <row r="155" spans="1:161" ht="12.75" customHeight="1" x14ac:dyDescent="0.4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5"/>
      <c r="W155" s="15"/>
      <c r="X155" s="15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</row>
    <row r="156" spans="1:161" ht="12.75" customHeight="1" x14ac:dyDescent="0.4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5"/>
      <c r="W156" s="15"/>
      <c r="X156" s="15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</row>
    <row r="157" spans="1:161" ht="12.75" customHeight="1" x14ac:dyDescent="0.4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5"/>
      <c r="W157" s="15"/>
      <c r="X157" s="15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</row>
    <row r="158" spans="1:161" ht="12.75" customHeight="1" x14ac:dyDescent="0.4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5"/>
      <c r="W158" s="15"/>
      <c r="X158" s="15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</row>
    <row r="159" spans="1:161" ht="12.75" customHeight="1" x14ac:dyDescent="0.4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5"/>
      <c r="W159" s="15"/>
      <c r="X159" s="15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</row>
    <row r="160" spans="1:161" ht="12.75" customHeight="1" x14ac:dyDescent="0.4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5"/>
      <c r="W160" s="15"/>
      <c r="X160" s="15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</row>
    <row r="161" spans="1:161" ht="12.75" customHeight="1" x14ac:dyDescent="0.4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5"/>
      <c r="W161" s="15"/>
      <c r="X161" s="15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</row>
    <row r="162" spans="1:161" ht="12.75" customHeight="1" x14ac:dyDescent="0.4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5"/>
      <c r="W162" s="15"/>
      <c r="X162" s="15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</row>
    <row r="163" spans="1:161" ht="12.75" customHeight="1" x14ac:dyDescent="0.4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5"/>
      <c r="W163" s="15"/>
      <c r="X163" s="15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</row>
    <row r="164" spans="1:161" ht="12.75" customHeight="1" x14ac:dyDescent="0.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5"/>
      <c r="W164" s="15"/>
      <c r="X164" s="15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</row>
    <row r="165" spans="1:161" ht="12.75" customHeight="1" x14ac:dyDescent="0.4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5"/>
      <c r="W165" s="15"/>
      <c r="X165" s="15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</row>
    <row r="166" spans="1:161" ht="12.75" customHeight="1" x14ac:dyDescent="0.4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5"/>
      <c r="W166" s="15"/>
      <c r="X166" s="15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</row>
    <row r="167" spans="1:161" ht="12.75" customHeight="1" x14ac:dyDescent="0.4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5"/>
      <c r="W167" s="15"/>
      <c r="X167" s="15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</row>
    <row r="168" spans="1:161" ht="12.75" customHeight="1" x14ac:dyDescent="0.4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5"/>
      <c r="W168" s="15"/>
      <c r="X168" s="15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</row>
    <row r="169" spans="1:161" ht="12.75" customHeight="1" x14ac:dyDescent="0.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5"/>
      <c r="W169" s="15"/>
      <c r="X169" s="15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</row>
    <row r="170" spans="1:161" ht="12.75" customHeight="1" x14ac:dyDescent="0.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5"/>
      <c r="W170" s="15"/>
      <c r="X170" s="15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</row>
    <row r="171" spans="1:161" ht="12.75" customHeight="1" x14ac:dyDescent="0.4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5"/>
      <c r="W171" s="15"/>
      <c r="X171" s="15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</row>
    <row r="172" spans="1:161" ht="12.75" customHeight="1" x14ac:dyDescent="0.4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5"/>
      <c r="W172" s="15"/>
      <c r="X172" s="15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</row>
    <row r="173" spans="1:161" ht="12.75" customHeight="1" x14ac:dyDescent="0.4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5"/>
      <c r="W173" s="15"/>
      <c r="X173" s="15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</row>
    <row r="174" spans="1:161" ht="12.75" customHeight="1" x14ac:dyDescent="0.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5"/>
      <c r="W174" s="15"/>
      <c r="X174" s="15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</row>
    <row r="175" spans="1:161" ht="12.75" customHeight="1" x14ac:dyDescent="0.4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5"/>
      <c r="W175" s="15"/>
      <c r="X175" s="15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</row>
    <row r="176" spans="1:161" ht="12.75" customHeight="1" x14ac:dyDescent="0.4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5"/>
      <c r="W176" s="15"/>
      <c r="X176" s="15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</row>
    <row r="177" spans="1:161" ht="12.75" customHeight="1" x14ac:dyDescent="0.4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5"/>
      <c r="W177" s="15"/>
      <c r="X177" s="15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</row>
    <row r="178" spans="1:161" ht="12.75" customHeight="1" x14ac:dyDescent="0.4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5"/>
      <c r="W178" s="15"/>
      <c r="X178" s="15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</row>
    <row r="179" spans="1:161" ht="12.75" customHeight="1" x14ac:dyDescent="0.4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5"/>
      <c r="W179" s="15"/>
      <c r="X179" s="15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</row>
    <row r="180" spans="1:161" ht="12.75" customHeight="1" x14ac:dyDescent="0.4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5"/>
      <c r="W180" s="15"/>
      <c r="X180" s="15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</row>
    <row r="181" spans="1:161" ht="12.75" customHeight="1" x14ac:dyDescent="0.4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5"/>
      <c r="W181" s="15"/>
      <c r="X181" s="15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</row>
    <row r="182" spans="1:161" ht="12.75" customHeight="1" x14ac:dyDescent="0.4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5"/>
      <c r="W182" s="15"/>
      <c r="X182" s="15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</row>
    <row r="183" spans="1:161" ht="12.75" customHeight="1" x14ac:dyDescent="0.4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5"/>
      <c r="W183" s="15"/>
      <c r="X183" s="15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</row>
    <row r="184" spans="1:161" ht="12.75" customHeight="1" x14ac:dyDescent="0.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5"/>
      <c r="W184" s="15"/>
      <c r="X184" s="15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</row>
    <row r="185" spans="1:161" ht="12.75" customHeight="1" x14ac:dyDescent="0.4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5"/>
      <c r="W185" s="15"/>
      <c r="X185" s="15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</row>
    <row r="186" spans="1:161" ht="12.75" customHeight="1" x14ac:dyDescent="0.4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5"/>
      <c r="W186" s="15"/>
      <c r="X186" s="15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</row>
    <row r="187" spans="1:161" ht="12.75" customHeight="1" x14ac:dyDescent="0.4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5"/>
      <c r="W187" s="15"/>
      <c r="X187" s="15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</row>
    <row r="188" spans="1:161" ht="12.75" customHeight="1" x14ac:dyDescent="0.4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</row>
    <row r="189" spans="1:161" ht="12.75" customHeight="1" x14ac:dyDescent="0.4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</row>
    <row r="190" spans="1:161" ht="12.75" customHeight="1" x14ac:dyDescent="0.4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</row>
    <row r="191" spans="1:161" ht="12.75" customHeight="1" x14ac:dyDescent="0.4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</row>
    <row r="192" spans="1:161" ht="12.75" customHeight="1" x14ac:dyDescent="0.4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</row>
    <row r="193" spans="1:161" ht="12.75" customHeight="1" x14ac:dyDescent="0.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</row>
    <row r="194" spans="1:161" ht="12.75" customHeight="1" x14ac:dyDescent="0.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</row>
    <row r="195" spans="1:161" ht="12.75" customHeight="1" x14ac:dyDescent="0.4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</row>
    <row r="196" spans="1:161" ht="12.75" customHeight="1" x14ac:dyDescent="0.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</row>
    <row r="197" spans="1:161" ht="12.75" customHeight="1" x14ac:dyDescent="0.4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</row>
    <row r="198" spans="1:161" ht="12.75" customHeight="1" x14ac:dyDescent="0.4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</row>
    <row r="199" spans="1:161" ht="12.75" customHeight="1" x14ac:dyDescent="0.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</row>
    <row r="200" spans="1:161" ht="12.75" customHeight="1" x14ac:dyDescent="0.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</row>
    <row r="201" spans="1:161" ht="12.75" customHeight="1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</row>
    <row r="202" spans="1:161" ht="12.75" customHeight="1" x14ac:dyDescent="0.4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</row>
    <row r="203" spans="1:161" ht="12.75" customHeight="1" x14ac:dyDescent="0.4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</row>
    <row r="204" spans="1:161" ht="12.75" customHeight="1" x14ac:dyDescent="0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</row>
    <row r="205" spans="1:161" ht="12.75" customHeight="1" x14ac:dyDescent="0.4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</row>
    <row r="206" spans="1:161" ht="12.75" customHeight="1" x14ac:dyDescent="0.4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</row>
    <row r="207" spans="1:161" ht="12.75" customHeight="1" x14ac:dyDescent="0.4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</row>
    <row r="208" spans="1:161" ht="12.75" customHeight="1" x14ac:dyDescent="0.4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</row>
    <row r="209" spans="1:161" ht="12.75" customHeight="1" x14ac:dyDescent="0.4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</row>
    <row r="210" spans="1:161" ht="12.75" customHeight="1" x14ac:dyDescent="0.4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</row>
    <row r="211" spans="1:161" ht="12.75" customHeight="1" x14ac:dyDescent="0.4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</row>
    <row r="212" spans="1:161" ht="12.75" customHeight="1" x14ac:dyDescent="0.4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</row>
    <row r="213" spans="1:161" ht="12.75" customHeight="1" x14ac:dyDescent="0.4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</row>
    <row r="214" spans="1:161" ht="12.75" customHeight="1" x14ac:dyDescent="0.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</row>
    <row r="215" spans="1:161" ht="12.75" customHeight="1" x14ac:dyDescent="0.4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</row>
    <row r="216" spans="1:161" ht="12.75" customHeight="1" x14ac:dyDescent="0.4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</row>
    <row r="217" spans="1:161" ht="12.75" customHeight="1" x14ac:dyDescent="0.4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</row>
    <row r="218" spans="1:161" ht="12.75" customHeight="1" x14ac:dyDescent="0.4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</row>
    <row r="219" spans="1:161" ht="12.75" customHeight="1" x14ac:dyDescent="0.4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</row>
    <row r="220" spans="1:161" ht="12.75" customHeight="1" x14ac:dyDescent="0.4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</row>
    <row r="221" spans="1:161" ht="12.75" customHeight="1" x14ac:dyDescent="0.4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</row>
    <row r="222" spans="1:161" ht="12.75" customHeight="1" x14ac:dyDescent="0.4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</row>
    <row r="223" spans="1:161" ht="12.75" customHeight="1" x14ac:dyDescent="0.4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</row>
    <row r="224" spans="1:161" x14ac:dyDescent="0.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</row>
    <row r="225" spans="1:161" x14ac:dyDescent="0.4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</row>
    <row r="226" spans="1:161" x14ac:dyDescent="0.4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</row>
    <row r="227" spans="1:161" x14ac:dyDescent="0.4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</row>
    <row r="228" spans="1:161" x14ac:dyDescent="0.4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</row>
    <row r="229" spans="1:161" x14ac:dyDescent="0.4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</row>
    <row r="230" spans="1:161" x14ac:dyDescent="0.4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</row>
    <row r="231" spans="1:161" x14ac:dyDescent="0.4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</row>
    <row r="232" spans="1:161" x14ac:dyDescent="0.4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</row>
    <row r="233" spans="1:161" x14ac:dyDescent="0.4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</row>
    <row r="234" spans="1:161" x14ac:dyDescent="0.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</row>
    <row r="235" spans="1:161" x14ac:dyDescent="0.4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</row>
    <row r="236" spans="1:161" x14ac:dyDescent="0.4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</row>
    <row r="237" spans="1:161" x14ac:dyDescent="0.4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</row>
    <row r="238" spans="1:161" x14ac:dyDescent="0.4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</row>
    <row r="239" spans="1:161" x14ac:dyDescent="0.4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</row>
    <row r="240" spans="1:161" x14ac:dyDescent="0.4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</row>
    <row r="241" spans="1:161" x14ac:dyDescent="0.4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</row>
    <row r="242" spans="1:161" x14ac:dyDescent="0.4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</row>
    <row r="243" spans="1:161" x14ac:dyDescent="0.4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</row>
    <row r="244" spans="1:161" x14ac:dyDescent="0.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</row>
    <row r="245" spans="1:161" x14ac:dyDescent="0.4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</row>
    <row r="246" spans="1:161" x14ac:dyDescent="0.4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</row>
    <row r="247" spans="1:161" x14ac:dyDescent="0.4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</row>
    <row r="248" spans="1:161" x14ac:dyDescent="0.4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</row>
    <row r="249" spans="1:161" x14ac:dyDescent="0.4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</row>
    <row r="250" spans="1:161" x14ac:dyDescent="0.4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</row>
    <row r="251" spans="1:161" x14ac:dyDescent="0.4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</row>
    <row r="252" spans="1:161" x14ac:dyDescent="0.4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</row>
    <row r="253" spans="1:161" x14ac:dyDescent="0.4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</row>
    <row r="254" spans="1:161" x14ac:dyDescent="0.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</row>
    <row r="255" spans="1:161" x14ac:dyDescent="0.4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</row>
    <row r="256" spans="1:161" x14ac:dyDescent="0.4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</row>
    <row r="257" spans="1:161" x14ac:dyDescent="0.4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</row>
    <row r="258" spans="1:161" x14ac:dyDescent="0.4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</row>
    <row r="259" spans="1:161" x14ac:dyDescent="0.4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</row>
    <row r="260" spans="1:161" x14ac:dyDescent="0.4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</row>
    <row r="261" spans="1:161" x14ac:dyDescent="0.4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</row>
    <row r="262" spans="1:161" x14ac:dyDescent="0.4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</row>
    <row r="263" spans="1:161" x14ac:dyDescent="0.4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</row>
    <row r="264" spans="1:161" x14ac:dyDescent="0.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</row>
    <row r="265" spans="1:161" x14ac:dyDescent="0.4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</row>
    <row r="266" spans="1:161" x14ac:dyDescent="0.4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</row>
    <row r="267" spans="1:161" x14ac:dyDescent="0.4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</row>
    <row r="268" spans="1:161" x14ac:dyDescent="0.4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</row>
    <row r="269" spans="1:161" x14ac:dyDescent="0.4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</row>
    <row r="270" spans="1:161" x14ac:dyDescent="0.4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</row>
    <row r="271" spans="1:161" x14ac:dyDescent="0.4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</row>
    <row r="272" spans="1:161" x14ac:dyDescent="0.4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</row>
    <row r="273" spans="1:161" x14ac:dyDescent="0.4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</row>
    <row r="274" spans="1:161" x14ac:dyDescent="0.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</row>
    <row r="275" spans="1:161" x14ac:dyDescent="0.4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</row>
    <row r="276" spans="1:161" x14ac:dyDescent="0.4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</row>
    <row r="277" spans="1:161" x14ac:dyDescent="0.4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</row>
    <row r="278" spans="1:161" x14ac:dyDescent="0.4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</row>
    <row r="279" spans="1:161" x14ac:dyDescent="0.4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</row>
    <row r="280" spans="1:161" x14ac:dyDescent="0.4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</row>
    <row r="281" spans="1:161" x14ac:dyDescent="0.4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</row>
    <row r="282" spans="1:161" x14ac:dyDescent="0.4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</row>
    <row r="283" spans="1:161" x14ac:dyDescent="0.4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</row>
    <row r="284" spans="1:161" x14ac:dyDescent="0.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</row>
    <row r="285" spans="1:161" x14ac:dyDescent="0.4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</row>
    <row r="286" spans="1:161" x14ac:dyDescent="0.4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</row>
    <row r="287" spans="1:161" x14ac:dyDescent="0.4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</row>
    <row r="288" spans="1:161" x14ac:dyDescent="0.4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</row>
    <row r="289" spans="1:161" x14ac:dyDescent="0.4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</row>
    <row r="290" spans="1:161" x14ac:dyDescent="0.4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</row>
    <row r="291" spans="1:161" x14ac:dyDescent="0.4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</row>
    <row r="292" spans="1:161" x14ac:dyDescent="0.4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</row>
    <row r="293" spans="1:161" x14ac:dyDescent="0.4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</row>
    <row r="294" spans="1:161" x14ac:dyDescent="0.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</row>
    <row r="295" spans="1:161" x14ac:dyDescent="0.4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</row>
    <row r="296" spans="1:161" x14ac:dyDescent="0.4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</row>
    <row r="297" spans="1:161" x14ac:dyDescent="0.4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</row>
    <row r="298" spans="1:161" x14ac:dyDescent="0.4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</row>
    <row r="299" spans="1:161" x14ac:dyDescent="0.4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</row>
    <row r="300" spans="1:161" x14ac:dyDescent="0.4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</row>
    <row r="301" spans="1:161" x14ac:dyDescent="0.4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</row>
    <row r="302" spans="1:161" x14ac:dyDescent="0.4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</row>
    <row r="303" spans="1:161" x14ac:dyDescent="0.4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</row>
    <row r="304" spans="1:161" x14ac:dyDescent="0.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</row>
    <row r="305" spans="1:161" x14ac:dyDescent="0.4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</row>
    <row r="306" spans="1:161" x14ac:dyDescent="0.4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</row>
    <row r="307" spans="1:161" x14ac:dyDescent="0.4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</row>
    <row r="308" spans="1:161" x14ac:dyDescent="0.4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</row>
    <row r="309" spans="1:161" x14ac:dyDescent="0.4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</row>
    <row r="310" spans="1:161" x14ac:dyDescent="0.4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</row>
    <row r="311" spans="1:161" x14ac:dyDescent="0.4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</row>
    <row r="312" spans="1:161" x14ac:dyDescent="0.4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</row>
    <row r="313" spans="1:161" x14ac:dyDescent="0.4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</row>
    <row r="314" spans="1:161" x14ac:dyDescent="0.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</row>
    <row r="315" spans="1:161" x14ac:dyDescent="0.4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</row>
    <row r="316" spans="1:161" x14ac:dyDescent="0.4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</row>
    <row r="317" spans="1:161" x14ac:dyDescent="0.4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</row>
    <row r="318" spans="1:161" x14ac:dyDescent="0.4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</row>
    <row r="319" spans="1:161" x14ac:dyDescent="0.4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</row>
    <row r="320" spans="1:161" x14ac:dyDescent="0.4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</row>
    <row r="321" spans="1:161" x14ac:dyDescent="0.4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</row>
    <row r="322" spans="1:161" x14ac:dyDescent="0.4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</row>
    <row r="323" spans="1:161" x14ac:dyDescent="0.4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</row>
    <row r="324" spans="1:161" x14ac:dyDescent="0.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</row>
    <row r="325" spans="1:161" x14ac:dyDescent="0.4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</row>
    <row r="326" spans="1:161" x14ac:dyDescent="0.4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</row>
    <row r="327" spans="1:161" x14ac:dyDescent="0.4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</row>
    <row r="328" spans="1:161" x14ac:dyDescent="0.4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</row>
    <row r="329" spans="1:161" x14ac:dyDescent="0.4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</row>
    <row r="330" spans="1:161" x14ac:dyDescent="0.4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</row>
    <row r="331" spans="1:161" x14ac:dyDescent="0.4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</row>
    <row r="332" spans="1:161" x14ac:dyDescent="0.4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</row>
    <row r="333" spans="1:161" x14ac:dyDescent="0.4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</row>
    <row r="334" spans="1:161" x14ac:dyDescent="0.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</row>
    <row r="335" spans="1:161" x14ac:dyDescent="0.4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</row>
    <row r="336" spans="1:161" x14ac:dyDescent="0.4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</row>
    <row r="337" spans="1:161" x14ac:dyDescent="0.4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</row>
    <row r="338" spans="1:161" x14ac:dyDescent="0.4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</row>
    <row r="339" spans="1:161" x14ac:dyDescent="0.4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</row>
    <row r="340" spans="1:161" x14ac:dyDescent="0.4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</row>
    <row r="341" spans="1:161" x14ac:dyDescent="0.4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</row>
    <row r="342" spans="1:161" x14ac:dyDescent="0.4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</row>
    <row r="343" spans="1:161" x14ac:dyDescent="0.4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</row>
    <row r="344" spans="1:161" x14ac:dyDescent="0.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</row>
    <row r="345" spans="1:161" x14ac:dyDescent="0.4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</row>
    <row r="346" spans="1:161" x14ac:dyDescent="0.4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</row>
    <row r="347" spans="1:161" x14ac:dyDescent="0.4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</row>
    <row r="348" spans="1:161" x14ac:dyDescent="0.4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</row>
    <row r="349" spans="1:161" x14ac:dyDescent="0.4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</row>
    <row r="350" spans="1:161" x14ac:dyDescent="0.4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</row>
    <row r="351" spans="1:161" x14ac:dyDescent="0.4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</row>
    <row r="352" spans="1:161" x14ac:dyDescent="0.4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</row>
    <row r="353" spans="1:161" x14ac:dyDescent="0.4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</row>
    <row r="354" spans="1:161" x14ac:dyDescent="0.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</row>
    <row r="355" spans="1:161" x14ac:dyDescent="0.4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</row>
    <row r="356" spans="1:161" x14ac:dyDescent="0.4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</row>
    <row r="357" spans="1:161" x14ac:dyDescent="0.4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</row>
    <row r="358" spans="1:161" x14ac:dyDescent="0.4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</row>
    <row r="359" spans="1:161" x14ac:dyDescent="0.4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</row>
    <row r="360" spans="1:161" x14ac:dyDescent="0.4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</row>
    <row r="361" spans="1:161" x14ac:dyDescent="0.4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</row>
    <row r="362" spans="1:161" x14ac:dyDescent="0.4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</row>
    <row r="363" spans="1:161" x14ac:dyDescent="0.4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</row>
    <row r="364" spans="1:161" x14ac:dyDescent="0.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</row>
    <row r="365" spans="1:161" x14ac:dyDescent="0.4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</row>
    <row r="366" spans="1:161" x14ac:dyDescent="0.4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</row>
    <row r="367" spans="1:161" x14ac:dyDescent="0.4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</row>
    <row r="368" spans="1:161" x14ac:dyDescent="0.4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</row>
    <row r="369" spans="1:161" x14ac:dyDescent="0.4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</row>
    <row r="370" spans="1:161" x14ac:dyDescent="0.4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</row>
    <row r="371" spans="1:161" x14ac:dyDescent="0.4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</row>
    <row r="372" spans="1:161" x14ac:dyDescent="0.4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</row>
    <row r="373" spans="1:161" x14ac:dyDescent="0.4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</row>
    <row r="374" spans="1:161" x14ac:dyDescent="0.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</row>
    <row r="375" spans="1:161" x14ac:dyDescent="0.4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</row>
    <row r="376" spans="1:161" x14ac:dyDescent="0.4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</row>
    <row r="377" spans="1:161" x14ac:dyDescent="0.4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</row>
    <row r="378" spans="1:161" x14ac:dyDescent="0.4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</row>
    <row r="379" spans="1:161" x14ac:dyDescent="0.4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</row>
    <row r="380" spans="1:161" x14ac:dyDescent="0.4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</row>
    <row r="381" spans="1:161" x14ac:dyDescent="0.4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</row>
    <row r="382" spans="1:161" x14ac:dyDescent="0.4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</row>
    <row r="383" spans="1:161" x14ac:dyDescent="0.4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</row>
    <row r="384" spans="1:161" x14ac:dyDescent="0.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</row>
    <row r="385" spans="1:161" x14ac:dyDescent="0.4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</row>
    <row r="386" spans="1:161" x14ac:dyDescent="0.4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</row>
    <row r="387" spans="1:161" x14ac:dyDescent="0.4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</row>
    <row r="388" spans="1:161" x14ac:dyDescent="0.4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</row>
    <row r="389" spans="1:161" x14ac:dyDescent="0.4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</row>
    <row r="390" spans="1:161" x14ac:dyDescent="0.4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</row>
    <row r="391" spans="1:161" x14ac:dyDescent="0.4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</row>
    <row r="392" spans="1:161" x14ac:dyDescent="0.4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</row>
    <row r="393" spans="1:161" x14ac:dyDescent="0.4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</row>
    <row r="394" spans="1:161" x14ac:dyDescent="0.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</row>
    <row r="395" spans="1:161" x14ac:dyDescent="0.4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</row>
    <row r="396" spans="1:161" x14ac:dyDescent="0.4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</row>
    <row r="397" spans="1:161" x14ac:dyDescent="0.4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</row>
    <row r="398" spans="1:161" x14ac:dyDescent="0.4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</row>
    <row r="399" spans="1:161" x14ac:dyDescent="0.4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</row>
    <row r="400" spans="1:161" x14ac:dyDescent="0.4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</row>
    <row r="401" spans="1:161" x14ac:dyDescent="0.4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</row>
    <row r="402" spans="1:161" x14ac:dyDescent="0.4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</row>
    <row r="403" spans="1:161" x14ac:dyDescent="0.4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</row>
    <row r="404" spans="1:161" x14ac:dyDescent="0.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</row>
    <row r="405" spans="1:161" x14ac:dyDescent="0.4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</row>
    <row r="406" spans="1:161" x14ac:dyDescent="0.4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</row>
    <row r="407" spans="1:161" x14ac:dyDescent="0.4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</row>
    <row r="408" spans="1:161" x14ac:dyDescent="0.4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</row>
    <row r="409" spans="1:161" x14ac:dyDescent="0.4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</row>
    <row r="410" spans="1:161" x14ac:dyDescent="0.4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</row>
    <row r="411" spans="1:161" x14ac:dyDescent="0.4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</row>
    <row r="412" spans="1:161" x14ac:dyDescent="0.4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</row>
    <row r="413" spans="1:161" x14ac:dyDescent="0.4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</row>
    <row r="414" spans="1:161" x14ac:dyDescent="0.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</row>
    <row r="415" spans="1:161" x14ac:dyDescent="0.4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</row>
    <row r="416" spans="1:161" x14ac:dyDescent="0.4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</row>
    <row r="417" spans="1:161" x14ac:dyDescent="0.4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</row>
    <row r="418" spans="1:161" x14ac:dyDescent="0.4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</row>
    <row r="419" spans="1:161" x14ac:dyDescent="0.4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</row>
    <row r="420" spans="1:161" x14ac:dyDescent="0.4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</row>
    <row r="421" spans="1:161" x14ac:dyDescent="0.4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</row>
    <row r="422" spans="1:161" x14ac:dyDescent="0.4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</row>
    <row r="423" spans="1:161" x14ac:dyDescent="0.4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</row>
    <row r="424" spans="1:161" x14ac:dyDescent="0.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</row>
    <row r="425" spans="1:161" x14ac:dyDescent="0.4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</row>
    <row r="426" spans="1:161" x14ac:dyDescent="0.4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</row>
    <row r="427" spans="1:161" x14ac:dyDescent="0.4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</row>
    <row r="428" spans="1:161" x14ac:dyDescent="0.4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</row>
    <row r="429" spans="1:161" x14ac:dyDescent="0.4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</row>
    <row r="430" spans="1:161" x14ac:dyDescent="0.4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</row>
    <row r="431" spans="1:161" x14ac:dyDescent="0.4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</row>
    <row r="432" spans="1:161" x14ac:dyDescent="0.4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</row>
    <row r="433" spans="1:161" x14ac:dyDescent="0.4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</row>
    <row r="434" spans="1:161" x14ac:dyDescent="0.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</row>
    <row r="435" spans="1:161" x14ac:dyDescent="0.4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</row>
    <row r="436" spans="1:161" x14ac:dyDescent="0.4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</row>
    <row r="437" spans="1:161" x14ac:dyDescent="0.4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</row>
    <row r="438" spans="1:161" x14ac:dyDescent="0.4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</row>
    <row r="439" spans="1:161" x14ac:dyDescent="0.4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</row>
    <row r="440" spans="1:161" x14ac:dyDescent="0.4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</row>
    <row r="441" spans="1:161" x14ac:dyDescent="0.4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</row>
    <row r="442" spans="1:161" x14ac:dyDescent="0.4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</row>
    <row r="443" spans="1:161" x14ac:dyDescent="0.4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</row>
    <row r="444" spans="1:161" x14ac:dyDescent="0.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</row>
    <row r="445" spans="1:161" x14ac:dyDescent="0.4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</row>
    <row r="446" spans="1:161" x14ac:dyDescent="0.4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</row>
    <row r="447" spans="1:161" x14ac:dyDescent="0.4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</row>
    <row r="448" spans="1:161" x14ac:dyDescent="0.4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</row>
    <row r="449" spans="1:161" x14ac:dyDescent="0.4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</row>
    <row r="450" spans="1:161" x14ac:dyDescent="0.4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</row>
    <row r="451" spans="1:161" x14ac:dyDescent="0.4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</row>
    <row r="452" spans="1:161" x14ac:dyDescent="0.4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</row>
    <row r="453" spans="1:161" x14ac:dyDescent="0.4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</row>
    <row r="454" spans="1:161" x14ac:dyDescent="0.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</row>
    <row r="455" spans="1:161" x14ac:dyDescent="0.4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</row>
    <row r="456" spans="1:161" x14ac:dyDescent="0.4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</row>
    <row r="457" spans="1:161" x14ac:dyDescent="0.4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</row>
    <row r="458" spans="1:161" x14ac:dyDescent="0.4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</row>
    <row r="459" spans="1:161" x14ac:dyDescent="0.4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</row>
    <row r="460" spans="1:161" x14ac:dyDescent="0.4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</row>
    <row r="461" spans="1:161" x14ac:dyDescent="0.4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</row>
    <row r="462" spans="1:161" x14ac:dyDescent="0.4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</row>
    <row r="463" spans="1:161" x14ac:dyDescent="0.4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</row>
    <row r="464" spans="1:161" x14ac:dyDescent="0.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</row>
    <row r="465" spans="1:161" x14ac:dyDescent="0.4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</row>
    <row r="466" spans="1:161" x14ac:dyDescent="0.4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</row>
    <row r="467" spans="1:161" x14ac:dyDescent="0.4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</row>
    <row r="468" spans="1:161" x14ac:dyDescent="0.4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</row>
    <row r="469" spans="1:161" x14ac:dyDescent="0.4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</row>
    <row r="470" spans="1:161" x14ac:dyDescent="0.4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</row>
    <row r="471" spans="1:161" x14ac:dyDescent="0.4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</row>
    <row r="472" spans="1:161" x14ac:dyDescent="0.4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</row>
    <row r="473" spans="1:161" x14ac:dyDescent="0.4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</row>
    <row r="474" spans="1:161" x14ac:dyDescent="0.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</row>
    <row r="475" spans="1:161" x14ac:dyDescent="0.4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</row>
    <row r="476" spans="1:161" x14ac:dyDescent="0.4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</row>
    <row r="477" spans="1:161" x14ac:dyDescent="0.4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</row>
    <row r="478" spans="1:161" x14ac:dyDescent="0.4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</row>
    <row r="479" spans="1:161" x14ac:dyDescent="0.4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</row>
    <row r="480" spans="1:161" x14ac:dyDescent="0.4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</row>
    <row r="481" spans="1:161" x14ac:dyDescent="0.4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</row>
    <row r="482" spans="1:161" x14ac:dyDescent="0.4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</row>
    <row r="483" spans="1:161" x14ac:dyDescent="0.4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</row>
    <row r="484" spans="1:161" x14ac:dyDescent="0.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</row>
    <row r="485" spans="1:161" x14ac:dyDescent="0.4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</row>
    <row r="486" spans="1:161" x14ac:dyDescent="0.4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</row>
    <row r="487" spans="1:161" x14ac:dyDescent="0.4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</row>
    <row r="488" spans="1:161" x14ac:dyDescent="0.4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</row>
    <row r="489" spans="1:161" x14ac:dyDescent="0.4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</row>
    <row r="490" spans="1:161" x14ac:dyDescent="0.4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</row>
    <row r="491" spans="1:161" x14ac:dyDescent="0.4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</row>
    <row r="492" spans="1:161" x14ac:dyDescent="0.4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</row>
    <row r="493" spans="1:161" x14ac:dyDescent="0.4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</row>
    <row r="494" spans="1:161" x14ac:dyDescent="0.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</row>
    <row r="495" spans="1:161" x14ac:dyDescent="0.4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</row>
    <row r="496" spans="1:161" x14ac:dyDescent="0.4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</row>
    <row r="497" spans="1:161" x14ac:dyDescent="0.4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</row>
    <row r="498" spans="1:161" x14ac:dyDescent="0.4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</row>
    <row r="499" spans="1:161" x14ac:dyDescent="0.4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</row>
    <row r="500" spans="1:161" x14ac:dyDescent="0.4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</row>
    <row r="501" spans="1:161" x14ac:dyDescent="0.4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</row>
    <row r="502" spans="1:161" x14ac:dyDescent="0.4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</row>
    <row r="503" spans="1:161" x14ac:dyDescent="0.4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</row>
    <row r="504" spans="1:161" x14ac:dyDescent="0.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</row>
    <row r="505" spans="1:161" x14ac:dyDescent="0.4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</row>
    <row r="506" spans="1:161" x14ac:dyDescent="0.4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</row>
    <row r="507" spans="1:161" x14ac:dyDescent="0.4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</row>
    <row r="508" spans="1:161" x14ac:dyDescent="0.4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</row>
    <row r="509" spans="1:161" x14ac:dyDescent="0.4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</row>
    <row r="510" spans="1:161" x14ac:dyDescent="0.4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</row>
    <row r="511" spans="1:161" x14ac:dyDescent="0.4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</row>
    <row r="512" spans="1:161" x14ac:dyDescent="0.4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</row>
    <row r="513" spans="1:161" x14ac:dyDescent="0.4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</row>
    <row r="514" spans="1:161" x14ac:dyDescent="0.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</row>
    <row r="515" spans="1:161" x14ac:dyDescent="0.4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</row>
    <row r="516" spans="1:161" x14ac:dyDescent="0.4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</row>
    <row r="517" spans="1:161" x14ac:dyDescent="0.4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</row>
    <row r="518" spans="1:161" x14ac:dyDescent="0.4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</row>
    <row r="519" spans="1:161" x14ac:dyDescent="0.4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</row>
    <row r="520" spans="1:161" x14ac:dyDescent="0.4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</row>
    <row r="521" spans="1:161" x14ac:dyDescent="0.4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</row>
    <row r="522" spans="1:161" x14ac:dyDescent="0.4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</row>
    <row r="523" spans="1:161" x14ac:dyDescent="0.4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</row>
    <row r="524" spans="1:161" x14ac:dyDescent="0.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</row>
    <row r="525" spans="1:161" x14ac:dyDescent="0.4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</row>
    <row r="526" spans="1:161" x14ac:dyDescent="0.4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</row>
    <row r="527" spans="1:161" x14ac:dyDescent="0.4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</row>
    <row r="528" spans="1:161" x14ac:dyDescent="0.4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</row>
    <row r="529" spans="1:161" x14ac:dyDescent="0.4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</row>
    <row r="530" spans="1:161" x14ac:dyDescent="0.4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</row>
    <row r="531" spans="1:161" x14ac:dyDescent="0.4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</row>
    <row r="532" spans="1:161" x14ac:dyDescent="0.4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</row>
    <row r="533" spans="1:161" x14ac:dyDescent="0.4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</row>
    <row r="534" spans="1:161" x14ac:dyDescent="0.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</row>
    <row r="535" spans="1:161" x14ac:dyDescent="0.4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</row>
    <row r="536" spans="1:161" x14ac:dyDescent="0.4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</row>
    <row r="537" spans="1:161" x14ac:dyDescent="0.4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</row>
    <row r="538" spans="1:161" x14ac:dyDescent="0.4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</row>
    <row r="539" spans="1:161" x14ac:dyDescent="0.4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</row>
    <row r="540" spans="1:161" x14ac:dyDescent="0.4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</row>
    <row r="541" spans="1:161" x14ac:dyDescent="0.4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</row>
    <row r="542" spans="1:161" x14ac:dyDescent="0.4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</row>
    <row r="543" spans="1:161" x14ac:dyDescent="0.4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</row>
    <row r="544" spans="1:161" x14ac:dyDescent="0.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</row>
    <row r="545" spans="1:161" x14ac:dyDescent="0.4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</row>
    <row r="546" spans="1:161" x14ac:dyDescent="0.4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</row>
    <row r="547" spans="1:161" x14ac:dyDescent="0.4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</row>
    <row r="548" spans="1:161" x14ac:dyDescent="0.4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</row>
    <row r="549" spans="1:161" x14ac:dyDescent="0.4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</row>
    <row r="550" spans="1:161" x14ac:dyDescent="0.4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</row>
    <row r="551" spans="1:161" x14ac:dyDescent="0.4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</row>
    <row r="552" spans="1:161" x14ac:dyDescent="0.4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</row>
    <row r="553" spans="1:161" x14ac:dyDescent="0.4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</row>
    <row r="554" spans="1:161" x14ac:dyDescent="0.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</row>
    <row r="555" spans="1:161" x14ac:dyDescent="0.4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</row>
    <row r="556" spans="1:161" x14ac:dyDescent="0.4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</row>
    <row r="557" spans="1:161" x14ac:dyDescent="0.4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</row>
    <row r="558" spans="1:161" x14ac:dyDescent="0.4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</row>
    <row r="559" spans="1:161" x14ac:dyDescent="0.4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</row>
    <row r="560" spans="1:161" x14ac:dyDescent="0.4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</row>
    <row r="561" spans="1:161" x14ac:dyDescent="0.4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</row>
    <row r="562" spans="1:161" x14ac:dyDescent="0.4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</row>
    <row r="563" spans="1:161" x14ac:dyDescent="0.4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</row>
    <row r="564" spans="1:161" x14ac:dyDescent="0.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</row>
    <row r="565" spans="1:161" x14ac:dyDescent="0.4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</row>
    <row r="566" spans="1:161" x14ac:dyDescent="0.4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</row>
    <row r="567" spans="1:161" x14ac:dyDescent="0.4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</row>
    <row r="568" spans="1:161" x14ac:dyDescent="0.4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</row>
    <row r="569" spans="1:161" x14ac:dyDescent="0.4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</row>
    <row r="570" spans="1:161" x14ac:dyDescent="0.4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</row>
    <row r="571" spans="1:161" x14ac:dyDescent="0.4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</row>
    <row r="572" spans="1:161" x14ac:dyDescent="0.4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</row>
    <row r="573" spans="1:161" x14ac:dyDescent="0.4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</row>
    <row r="574" spans="1:161" x14ac:dyDescent="0.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</row>
    <row r="575" spans="1:161" x14ac:dyDescent="0.4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</row>
    <row r="576" spans="1:161" x14ac:dyDescent="0.4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</row>
    <row r="577" spans="1:161" x14ac:dyDescent="0.4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</row>
    <row r="578" spans="1:161" x14ac:dyDescent="0.4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</row>
    <row r="579" spans="1:161" x14ac:dyDescent="0.4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</row>
    <row r="580" spans="1:161" x14ac:dyDescent="0.4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</row>
    <row r="581" spans="1:161" x14ac:dyDescent="0.4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</row>
    <row r="582" spans="1:161" x14ac:dyDescent="0.4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</row>
    <row r="583" spans="1:161" x14ac:dyDescent="0.4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</row>
    <row r="584" spans="1:161" x14ac:dyDescent="0.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</row>
    <row r="585" spans="1:161" x14ac:dyDescent="0.4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</row>
    <row r="586" spans="1:161" x14ac:dyDescent="0.4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</row>
    <row r="587" spans="1:161" x14ac:dyDescent="0.4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</row>
    <row r="588" spans="1:161" x14ac:dyDescent="0.4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</row>
    <row r="589" spans="1:161" x14ac:dyDescent="0.4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</row>
    <row r="590" spans="1:161" x14ac:dyDescent="0.4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</row>
    <row r="591" spans="1:161" x14ac:dyDescent="0.4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</row>
    <row r="592" spans="1:161" x14ac:dyDescent="0.4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</row>
    <row r="593" spans="1:161" x14ac:dyDescent="0.4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</row>
    <row r="594" spans="1:161" x14ac:dyDescent="0.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</row>
    <row r="595" spans="1:161" x14ac:dyDescent="0.4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</row>
    <row r="596" spans="1:161" x14ac:dyDescent="0.4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</row>
    <row r="597" spans="1:161" x14ac:dyDescent="0.4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</row>
    <row r="598" spans="1:161" x14ac:dyDescent="0.4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</row>
    <row r="599" spans="1:161" x14ac:dyDescent="0.4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</row>
    <row r="600" spans="1:161" x14ac:dyDescent="0.4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</row>
    <row r="601" spans="1:161" x14ac:dyDescent="0.4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</row>
    <row r="602" spans="1:161" x14ac:dyDescent="0.4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</row>
    <row r="603" spans="1:161" x14ac:dyDescent="0.4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</row>
    <row r="604" spans="1:161" x14ac:dyDescent="0.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</row>
    <row r="605" spans="1:161" x14ac:dyDescent="0.4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</row>
    <row r="606" spans="1:161" x14ac:dyDescent="0.4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</row>
    <row r="607" spans="1:161" x14ac:dyDescent="0.4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</row>
    <row r="608" spans="1:161" x14ac:dyDescent="0.4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</row>
    <row r="609" spans="1:161" x14ac:dyDescent="0.4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</row>
    <row r="610" spans="1:161" x14ac:dyDescent="0.4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</row>
    <row r="611" spans="1:161" x14ac:dyDescent="0.4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</row>
    <row r="612" spans="1:161" x14ac:dyDescent="0.4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</row>
    <row r="613" spans="1:161" x14ac:dyDescent="0.4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</row>
    <row r="614" spans="1:161" x14ac:dyDescent="0.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</row>
    <row r="615" spans="1:161" x14ac:dyDescent="0.4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</row>
    <row r="616" spans="1:161" x14ac:dyDescent="0.4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</row>
    <row r="617" spans="1:161" x14ac:dyDescent="0.4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</row>
    <row r="618" spans="1:161" x14ac:dyDescent="0.4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  <c r="FC618" s="13"/>
      <c r="FD618" s="13"/>
      <c r="FE618" s="13"/>
    </row>
    <row r="619" spans="1:161" x14ac:dyDescent="0.4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  <c r="FC619" s="13"/>
      <c r="FD619" s="13"/>
      <c r="FE619" s="13"/>
    </row>
    <row r="620" spans="1:161" x14ac:dyDescent="0.4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</row>
    <row r="621" spans="1:161" x14ac:dyDescent="0.4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</row>
    <row r="622" spans="1:161" x14ac:dyDescent="0.4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</row>
    <row r="623" spans="1:161" x14ac:dyDescent="0.4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</row>
    <row r="624" spans="1:161" x14ac:dyDescent="0.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</row>
    <row r="625" spans="1:161" x14ac:dyDescent="0.4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</row>
    <row r="626" spans="1:161" x14ac:dyDescent="0.4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</row>
    <row r="627" spans="1:161" x14ac:dyDescent="0.4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</row>
    <row r="628" spans="1:161" x14ac:dyDescent="0.4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</row>
    <row r="629" spans="1:161" x14ac:dyDescent="0.4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  <c r="FC629" s="13"/>
      <c r="FD629" s="13"/>
      <c r="FE629" s="13"/>
    </row>
    <row r="630" spans="1:161" x14ac:dyDescent="0.4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</row>
    <row r="631" spans="1:161" x14ac:dyDescent="0.4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</row>
    <row r="632" spans="1:161" x14ac:dyDescent="0.4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</row>
    <row r="633" spans="1:161" x14ac:dyDescent="0.4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</row>
    <row r="634" spans="1:161" x14ac:dyDescent="0.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</row>
    <row r="635" spans="1:161" x14ac:dyDescent="0.4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</row>
    <row r="636" spans="1:161" x14ac:dyDescent="0.4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</row>
    <row r="637" spans="1:161" x14ac:dyDescent="0.4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</row>
    <row r="638" spans="1:161" x14ac:dyDescent="0.4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</row>
    <row r="639" spans="1:161" x14ac:dyDescent="0.4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</row>
    <row r="640" spans="1:161" x14ac:dyDescent="0.4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</row>
    <row r="641" spans="1:161" x14ac:dyDescent="0.4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</row>
    <row r="642" spans="1:161" x14ac:dyDescent="0.4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</row>
    <row r="643" spans="1:161" x14ac:dyDescent="0.4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</row>
    <row r="644" spans="1:161" x14ac:dyDescent="0.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</row>
    <row r="645" spans="1:161" x14ac:dyDescent="0.4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</row>
    <row r="646" spans="1:161" x14ac:dyDescent="0.4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</row>
    <row r="647" spans="1:161" x14ac:dyDescent="0.4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</row>
    <row r="648" spans="1:161" x14ac:dyDescent="0.4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</row>
    <row r="649" spans="1:161" x14ac:dyDescent="0.4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</row>
    <row r="650" spans="1:161" x14ac:dyDescent="0.4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</row>
    <row r="651" spans="1:161" x14ac:dyDescent="0.4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</row>
    <row r="652" spans="1:161" x14ac:dyDescent="0.4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</row>
    <row r="653" spans="1:161" x14ac:dyDescent="0.4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</row>
    <row r="654" spans="1:161" x14ac:dyDescent="0.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</row>
    <row r="655" spans="1:161" x14ac:dyDescent="0.4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</row>
    <row r="656" spans="1:161" x14ac:dyDescent="0.4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</row>
    <row r="657" spans="1:161" x14ac:dyDescent="0.4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</row>
    <row r="658" spans="1:161" x14ac:dyDescent="0.4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</row>
    <row r="659" spans="1:161" x14ac:dyDescent="0.4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</row>
    <row r="660" spans="1:161" x14ac:dyDescent="0.4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</row>
    <row r="661" spans="1:161" x14ac:dyDescent="0.4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</row>
    <row r="662" spans="1:161" x14ac:dyDescent="0.4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</row>
    <row r="663" spans="1:161" x14ac:dyDescent="0.4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</row>
    <row r="664" spans="1:161" x14ac:dyDescent="0.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</row>
    <row r="665" spans="1:161" x14ac:dyDescent="0.4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</row>
    <row r="666" spans="1:161" x14ac:dyDescent="0.4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</row>
    <row r="667" spans="1:161" x14ac:dyDescent="0.4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</row>
    <row r="668" spans="1:161" x14ac:dyDescent="0.4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</row>
    <row r="669" spans="1:161" x14ac:dyDescent="0.4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</row>
    <row r="670" spans="1:161" x14ac:dyDescent="0.4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</row>
    <row r="671" spans="1:161" x14ac:dyDescent="0.4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</row>
    <row r="672" spans="1:161" x14ac:dyDescent="0.4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</row>
    <row r="673" spans="1:47" x14ac:dyDescent="0.4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</row>
    <row r="674" spans="1:47" x14ac:dyDescent="0.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</row>
    <row r="675" spans="1:47" x14ac:dyDescent="0.4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</row>
    <row r="676" spans="1:47" x14ac:dyDescent="0.4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</row>
    <row r="677" spans="1:47" x14ac:dyDescent="0.4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</row>
    <row r="678" spans="1:47" x14ac:dyDescent="0.4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</row>
    <row r="679" spans="1:47" x14ac:dyDescent="0.4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</row>
    <row r="680" spans="1:47" x14ac:dyDescent="0.4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</row>
    <row r="681" spans="1:47" x14ac:dyDescent="0.4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</row>
    <row r="682" spans="1:47" x14ac:dyDescent="0.4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</row>
    <row r="683" spans="1:47" x14ac:dyDescent="0.4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</row>
    <row r="684" spans="1:47" x14ac:dyDescent="0.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</row>
    <row r="685" spans="1:47" x14ac:dyDescent="0.4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</row>
    <row r="686" spans="1:47" x14ac:dyDescent="0.4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</row>
    <row r="687" spans="1:47" x14ac:dyDescent="0.4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</row>
    <row r="688" spans="1:47" x14ac:dyDescent="0.4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</row>
    <row r="689" spans="1:47" x14ac:dyDescent="0.4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</row>
    <row r="690" spans="1:47" x14ac:dyDescent="0.4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</row>
    <row r="691" spans="1:47" x14ac:dyDescent="0.4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</row>
    <row r="692" spans="1:47" x14ac:dyDescent="0.4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</row>
    <row r="693" spans="1:47" x14ac:dyDescent="0.4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</row>
    <row r="694" spans="1:47" x14ac:dyDescent="0.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</row>
    <row r="695" spans="1:47" x14ac:dyDescent="0.4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</row>
    <row r="696" spans="1:47" x14ac:dyDescent="0.4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</row>
    <row r="697" spans="1:47" x14ac:dyDescent="0.4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</row>
    <row r="698" spans="1:47" x14ac:dyDescent="0.4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</row>
    <row r="699" spans="1:47" x14ac:dyDescent="0.4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</row>
    <row r="700" spans="1:47" x14ac:dyDescent="0.4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</row>
    <row r="701" spans="1:47" x14ac:dyDescent="0.4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</row>
    <row r="702" spans="1:47" x14ac:dyDescent="0.4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</row>
    <row r="703" spans="1:47" x14ac:dyDescent="0.4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</row>
    <row r="704" spans="1:47" x14ac:dyDescent="0.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</row>
    <row r="705" spans="1:47" x14ac:dyDescent="0.4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</row>
    <row r="706" spans="1:47" x14ac:dyDescent="0.4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</row>
    <row r="707" spans="1:47" x14ac:dyDescent="0.4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</row>
    <row r="708" spans="1:47" x14ac:dyDescent="0.4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</row>
    <row r="709" spans="1:47" x14ac:dyDescent="0.4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</row>
    <row r="710" spans="1:47" x14ac:dyDescent="0.4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</row>
    <row r="711" spans="1:47" x14ac:dyDescent="0.4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</row>
    <row r="712" spans="1:47" x14ac:dyDescent="0.4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</row>
    <row r="713" spans="1:47" x14ac:dyDescent="0.4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</row>
    <row r="714" spans="1:47" x14ac:dyDescent="0.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</row>
    <row r="715" spans="1:47" x14ac:dyDescent="0.4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</row>
    <row r="716" spans="1:47" x14ac:dyDescent="0.4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</row>
    <row r="717" spans="1:47" x14ac:dyDescent="0.4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</row>
    <row r="718" spans="1:47" x14ac:dyDescent="0.4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</row>
    <row r="719" spans="1:47" x14ac:dyDescent="0.4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</row>
    <row r="720" spans="1:47" x14ac:dyDescent="0.4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</row>
    <row r="721" spans="1:47" x14ac:dyDescent="0.4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</row>
    <row r="722" spans="1:47" x14ac:dyDescent="0.4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</row>
    <row r="723" spans="1:47" x14ac:dyDescent="0.4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</row>
    <row r="724" spans="1:47" x14ac:dyDescent="0.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</row>
    <row r="725" spans="1:47" x14ac:dyDescent="0.4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</row>
    <row r="726" spans="1:47" x14ac:dyDescent="0.4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</row>
    <row r="727" spans="1:47" x14ac:dyDescent="0.4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</row>
    <row r="728" spans="1:47" x14ac:dyDescent="0.4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</row>
    <row r="729" spans="1:47" x14ac:dyDescent="0.4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</row>
    <row r="730" spans="1:47" x14ac:dyDescent="0.4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</row>
    <row r="731" spans="1:47" x14ac:dyDescent="0.4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</row>
    <row r="732" spans="1:47" x14ac:dyDescent="0.4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</row>
    <row r="733" spans="1:47" x14ac:dyDescent="0.4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</row>
    <row r="734" spans="1:47" x14ac:dyDescent="0.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</row>
    <row r="735" spans="1:47" x14ac:dyDescent="0.4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</row>
    <row r="736" spans="1:47" x14ac:dyDescent="0.4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</row>
    <row r="737" spans="1:47" x14ac:dyDescent="0.4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</row>
    <row r="738" spans="1:47" x14ac:dyDescent="0.4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</row>
    <row r="739" spans="1:47" x14ac:dyDescent="0.4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</row>
    <row r="740" spans="1:47" x14ac:dyDescent="0.4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</row>
    <row r="741" spans="1:47" x14ac:dyDescent="0.4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</row>
    <row r="742" spans="1:47" x14ac:dyDescent="0.4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</row>
    <row r="743" spans="1:47" x14ac:dyDescent="0.4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</row>
    <row r="744" spans="1:47" x14ac:dyDescent="0.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</row>
    <row r="745" spans="1:47" x14ac:dyDescent="0.4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</row>
    <row r="746" spans="1:47" x14ac:dyDescent="0.4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</row>
    <row r="747" spans="1:47" x14ac:dyDescent="0.4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</row>
    <row r="748" spans="1:47" x14ac:dyDescent="0.4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</row>
    <row r="749" spans="1:47" x14ac:dyDescent="0.4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</row>
    <row r="750" spans="1:47" x14ac:dyDescent="0.4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</row>
    <row r="751" spans="1:47" x14ac:dyDescent="0.4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</row>
    <row r="752" spans="1:47" x14ac:dyDescent="0.4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</row>
    <row r="753" spans="1:47" x14ac:dyDescent="0.4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</row>
    <row r="754" spans="1:47" x14ac:dyDescent="0.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</row>
    <row r="755" spans="1:47" x14ac:dyDescent="0.4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</row>
    <row r="756" spans="1:47" x14ac:dyDescent="0.4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</row>
    <row r="757" spans="1:47" x14ac:dyDescent="0.4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</row>
    <row r="758" spans="1:47" x14ac:dyDescent="0.4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</row>
    <row r="759" spans="1:47" x14ac:dyDescent="0.4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</row>
    <row r="760" spans="1:47" x14ac:dyDescent="0.4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</row>
    <row r="761" spans="1:47" x14ac:dyDescent="0.4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</row>
    <row r="762" spans="1:47" x14ac:dyDescent="0.4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</row>
    <row r="763" spans="1:47" x14ac:dyDescent="0.4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</row>
    <row r="764" spans="1:47" x14ac:dyDescent="0.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</row>
    <row r="765" spans="1:47" x14ac:dyDescent="0.4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</row>
    <row r="766" spans="1:47" x14ac:dyDescent="0.4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</row>
    <row r="767" spans="1:47" x14ac:dyDescent="0.4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</row>
    <row r="768" spans="1:47" x14ac:dyDescent="0.4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</row>
    <row r="769" spans="1:47" x14ac:dyDescent="0.4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</row>
    <row r="770" spans="1:47" x14ac:dyDescent="0.4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</row>
    <row r="771" spans="1:47" x14ac:dyDescent="0.4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</row>
    <row r="772" spans="1:47" x14ac:dyDescent="0.4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</row>
    <row r="773" spans="1:47" x14ac:dyDescent="0.4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</row>
    <row r="774" spans="1:47" x14ac:dyDescent="0.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</row>
    <row r="775" spans="1:47" x14ac:dyDescent="0.4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</row>
    <row r="776" spans="1:47" x14ac:dyDescent="0.4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</row>
    <row r="777" spans="1:47" x14ac:dyDescent="0.4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</row>
    <row r="778" spans="1:47" x14ac:dyDescent="0.4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</row>
    <row r="779" spans="1:47" x14ac:dyDescent="0.4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</row>
    <row r="780" spans="1:47" x14ac:dyDescent="0.4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</row>
    <row r="781" spans="1:47" x14ac:dyDescent="0.4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</row>
    <row r="782" spans="1:47" x14ac:dyDescent="0.4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</row>
    <row r="783" spans="1:47" x14ac:dyDescent="0.4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</row>
    <row r="784" spans="1:47" x14ac:dyDescent="0.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</row>
    <row r="785" spans="1:47" x14ac:dyDescent="0.4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</row>
    <row r="786" spans="1:47" x14ac:dyDescent="0.4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</row>
    <row r="787" spans="1:47" x14ac:dyDescent="0.4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</row>
    <row r="788" spans="1:47" x14ac:dyDescent="0.4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</row>
    <row r="789" spans="1:47" x14ac:dyDescent="0.4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</row>
    <row r="790" spans="1:47" x14ac:dyDescent="0.4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</row>
    <row r="791" spans="1:47" x14ac:dyDescent="0.4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</row>
    <row r="792" spans="1:47" x14ac:dyDescent="0.4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</row>
    <row r="793" spans="1:47" x14ac:dyDescent="0.4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</row>
    <row r="794" spans="1:47" x14ac:dyDescent="0.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</row>
    <row r="795" spans="1:47" x14ac:dyDescent="0.4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</row>
    <row r="796" spans="1:47" x14ac:dyDescent="0.4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</row>
    <row r="797" spans="1:47" x14ac:dyDescent="0.4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</row>
    <row r="798" spans="1:47" x14ac:dyDescent="0.4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</row>
    <row r="799" spans="1:47" x14ac:dyDescent="0.4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</row>
    <row r="800" spans="1:47" x14ac:dyDescent="0.4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</row>
    <row r="801" spans="1:47" x14ac:dyDescent="0.4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</row>
    <row r="802" spans="1:47" x14ac:dyDescent="0.4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</row>
    <row r="803" spans="1:47" x14ac:dyDescent="0.4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</row>
    <row r="804" spans="1:47" x14ac:dyDescent="0.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</row>
    <row r="805" spans="1:47" x14ac:dyDescent="0.4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</row>
    <row r="806" spans="1:47" x14ac:dyDescent="0.4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</row>
    <row r="807" spans="1:47" x14ac:dyDescent="0.4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</row>
    <row r="808" spans="1:47" x14ac:dyDescent="0.4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</row>
    <row r="809" spans="1:47" x14ac:dyDescent="0.4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</row>
    <row r="810" spans="1:47" x14ac:dyDescent="0.4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</row>
    <row r="811" spans="1:47" x14ac:dyDescent="0.4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</row>
    <row r="812" spans="1:47" x14ac:dyDescent="0.4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</row>
    <row r="813" spans="1:47" x14ac:dyDescent="0.4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</row>
    <row r="814" spans="1:47" x14ac:dyDescent="0.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</row>
    <row r="815" spans="1:47" x14ac:dyDescent="0.4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</row>
    <row r="816" spans="1:47" x14ac:dyDescent="0.4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</row>
    <row r="817" spans="1:47" x14ac:dyDescent="0.4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</row>
    <row r="818" spans="1:47" x14ac:dyDescent="0.4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</row>
    <row r="819" spans="1:47" x14ac:dyDescent="0.4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</row>
    <row r="820" spans="1:47" x14ac:dyDescent="0.4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</row>
    <row r="821" spans="1:47" x14ac:dyDescent="0.4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</row>
    <row r="822" spans="1:47" x14ac:dyDescent="0.4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</row>
    <row r="823" spans="1:47" x14ac:dyDescent="0.4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</row>
    <row r="824" spans="1:47" x14ac:dyDescent="0.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</row>
    <row r="825" spans="1:47" x14ac:dyDescent="0.4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</row>
    <row r="826" spans="1:47" x14ac:dyDescent="0.4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</row>
    <row r="827" spans="1:47" x14ac:dyDescent="0.4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</row>
    <row r="828" spans="1:47" x14ac:dyDescent="0.4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</row>
    <row r="829" spans="1:47" x14ac:dyDescent="0.4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</row>
    <row r="830" spans="1:47" x14ac:dyDescent="0.4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</row>
    <row r="831" spans="1:47" x14ac:dyDescent="0.4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</row>
    <row r="832" spans="1:47" x14ac:dyDescent="0.4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</row>
    <row r="833" spans="1:47" x14ac:dyDescent="0.4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</row>
    <row r="834" spans="1:47" x14ac:dyDescent="0.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</row>
    <row r="835" spans="1:47" x14ac:dyDescent="0.4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</row>
    <row r="836" spans="1:47" x14ac:dyDescent="0.4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</row>
    <row r="837" spans="1:47" x14ac:dyDescent="0.4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</row>
    <row r="838" spans="1:47" x14ac:dyDescent="0.4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</row>
    <row r="839" spans="1:47" x14ac:dyDescent="0.4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</row>
    <row r="840" spans="1:47" x14ac:dyDescent="0.4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</row>
    <row r="841" spans="1:47" x14ac:dyDescent="0.4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</row>
    <row r="842" spans="1:47" x14ac:dyDescent="0.4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</row>
    <row r="843" spans="1:47" x14ac:dyDescent="0.4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</row>
    <row r="844" spans="1:47" x14ac:dyDescent="0.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</row>
    <row r="845" spans="1:47" x14ac:dyDescent="0.4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</row>
    <row r="846" spans="1:47" x14ac:dyDescent="0.4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</row>
    <row r="847" spans="1:47" x14ac:dyDescent="0.4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</row>
    <row r="848" spans="1:47" x14ac:dyDescent="0.4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</row>
    <row r="849" spans="1:47" x14ac:dyDescent="0.4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</row>
    <row r="850" spans="1:47" x14ac:dyDescent="0.4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</row>
    <row r="851" spans="1:47" x14ac:dyDescent="0.4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</row>
    <row r="852" spans="1:47" x14ac:dyDescent="0.4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</row>
    <row r="853" spans="1:47" x14ac:dyDescent="0.4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</row>
    <row r="854" spans="1:47" x14ac:dyDescent="0.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</row>
    <row r="855" spans="1:47" x14ac:dyDescent="0.4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</row>
    <row r="856" spans="1:47" x14ac:dyDescent="0.4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</row>
    <row r="857" spans="1:47" x14ac:dyDescent="0.4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</row>
    <row r="858" spans="1:47" x14ac:dyDescent="0.4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</row>
    <row r="859" spans="1:47" x14ac:dyDescent="0.4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</row>
    <row r="860" spans="1:47" x14ac:dyDescent="0.4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</row>
    <row r="861" spans="1:47" x14ac:dyDescent="0.4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</row>
    <row r="862" spans="1:47" x14ac:dyDescent="0.4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</row>
    <row r="863" spans="1:47" x14ac:dyDescent="0.4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</row>
    <row r="864" spans="1:47" x14ac:dyDescent="0.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</row>
    <row r="865" spans="1:47" x14ac:dyDescent="0.4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</row>
    <row r="866" spans="1:47" x14ac:dyDescent="0.4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</row>
    <row r="867" spans="1:47" x14ac:dyDescent="0.4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</row>
    <row r="868" spans="1:47" x14ac:dyDescent="0.4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</row>
    <row r="869" spans="1:47" x14ac:dyDescent="0.4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</row>
    <row r="870" spans="1:47" x14ac:dyDescent="0.4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</row>
    <row r="871" spans="1:47" x14ac:dyDescent="0.4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</row>
    <row r="872" spans="1:47" x14ac:dyDescent="0.4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</row>
    <row r="873" spans="1:47" x14ac:dyDescent="0.4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</row>
    <row r="874" spans="1:47" x14ac:dyDescent="0.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</row>
    <row r="875" spans="1:47" x14ac:dyDescent="0.4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</row>
    <row r="876" spans="1:47" x14ac:dyDescent="0.4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</row>
    <row r="877" spans="1:47" x14ac:dyDescent="0.4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</row>
    <row r="878" spans="1:47" x14ac:dyDescent="0.4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</row>
    <row r="879" spans="1:47" x14ac:dyDescent="0.4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</row>
    <row r="880" spans="1:47" x14ac:dyDescent="0.4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</row>
    <row r="881" spans="1:47" x14ac:dyDescent="0.4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</row>
    <row r="882" spans="1:47" x14ac:dyDescent="0.4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</row>
    <row r="883" spans="1:47" x14ac:dyDescent="0.4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</row>
    <row r="884" spans="1:47" x14ac:dyDescent="0.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</row>
    <row r="885" spans="1:47" x14ac:dyDescent="0.4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</row>
    <row r="886" spans="1:47" x14ac:dyDescent="0.4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</row>
    <row r="887" spans="1:47" x14ac:dyDescent="0.4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</row>
    <row r="888" spans="1:47" x14ac:dyDescent="0.4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</row>
    <row r="889" spans="1:47" x14ac:dyDescent="0.4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</row>
    <row r="890" spans="1:47" x14ac:dyDescent="0.4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</row>
    <row r="891" spans="1:47" x14ac:dyDescent="0.4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</row>
    <row r="892" spans="1:47" x14ac:dyDescent="0.4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</row>
    <row r="893" spans="1:47" x14ac:dyDescent="0.4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</row>
    <row r="894" spans="1:47" x14ac:dyDescent="0.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</row>
    <row r="895" spans="1:47" x14ac:dyDescent="0.4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</row>
    <row r="896" spans="1:47" x14ac:dyDescent="0.4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</row>
    <row r="897" spans="1:47" x14ac:dyDescent="0.4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</row>
    <row r="898" spans="1:47" x14ac:dyDescent="0.4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</row>
    <row r="899" spans="1:47" x14ac:dyDescent="0.4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</row>
    <row r="900" spans="1:47" x14ac:dyDescent="0.4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</row>
    <row r="901" spans="1:47" x14ac:dyDescent="0.4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</row>
    <row r="902" spans="1:47" x14ac:dyDescent="0.4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</row>
    <row r="903" spans="1:47" x14ac:dyDescent="0.4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</row>
    <row r="904" spans="1:47" x14ac:dyDescent="0.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</row>
    <row r="905" spans="1:47" x14ac:dyDescent="0.4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</row>
    <row r="906" spans="1:47" x14ac:dyDescent="0.4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</row>
    <row r="907" spans="1:47" x14ac:dyDescent="0.4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</row>
    <row r="908" spans="1:47" x14ac:dyDescent="0.4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</row>
    <row r="909" spans="1:47" x14ac:dyDescent="0.4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</row>
    <row r="910" spans="1:47" x14ac:dyDescent="0.4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</row>
    <row r="911" spans="1:47" x14ac:dyDescent="0.4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</row>
    <row r="912" spans="1:47" x14ac:dyDescent="0.4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</row>
    <row r="913" spans="1:47" x14ac:dyDescent="0.4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</row>
    <row r="914" spans="1:47" x14ac:dyDescent="0.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</row>
    <row r="915" spans="1:47" x14ac:dyDescent="0.4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</row>
    <row r="916" spans="1:47" x14ac:dyDescent="0.4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</row>
    <row r="917" spans="1:47" x14ac:dyDescent="0.4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</row>
    <row r="918" spans="1:47" x14ac:dyDescent="0.4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</row>
    <row r="919" spans="1:47" x14ac:dyDescent="0.4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</row>
    <row r="920" spans="1:47" x14ac:dyDescent="0.4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</row>
    <row r="921" spans="1:47" x14ac:dyDescent="0.4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</row>
    <row r="922" spans="1:47" x14ac:dyDescent="0.4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</row>
    <row r="923" spans="1:47" x14ac:dyDescent="0.4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</row>
    <row r="924" spans="1:47" x14ac:dyDescent="0.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</row>
    <row r="925" spans="1:47" x14ac:dyDescent="0.4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</row>
    <row r="926" spans="1:47" x14ac:dyDescent="0.4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</row>
    <row r="927" spans="1:47" x14ac:dyDescent="0.4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</row>
    <row r="928" spans="1:47" x14ac:dyDescent="0.4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</row>
    <row r="929" spans="1:47" x14ac:dyDescent="0.4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</row>
    <row r="930" spans="1:47" x14ac:dyDescent="0.4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</row>
    <row r="931" spans="1:47" x14ac:dyDescent="0.4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</row>
    <row r="932" spans="1:47" x14ac:dyDescent="0.4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</row>
    <row r="933" spans="1:47" x14ac:dyDescent="0.4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</row>
    <row r="934" spans="1:47" x14ac:dyDescent="0.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</row>
    <row r="935" spans="1:47" x14ac:dyDescent="0.4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</row>
    <row r="936" spans="1:47" x14ac:dyDescent="0.4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</row>
    <row r="937" spans="1:47" x14ac:dyDescent="0.4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</row>
    <row r="938" spans="1:47" x14ac:dyDescent="0.4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</row>
    <row r="939" spans="1:47" x14ac:dyDescent="0.4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</row>
    <row r="940" spans="1:47" x14ac:dyDescent="0.4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</row>
    <row r="941" spans="1:47" x14ac:dyDescent="0.4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</row>
    <row r="942" spans="1:47" x14ac:dyDescent="0.4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</row>
    <row r="943" spans="1:47" x14ac:dyDescent="0.4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</row>
    <row r="944" spans="1:47" x14ac:dyDescent="0.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</row>
    <row r="945" spans="1:47" x14ac:dyDescent="0.4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</row>
    <row r="946" spans="1:47" x14ac:dyDescent="0.4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</row>
    <row r="947" spans="1:47" x14ac:dyDescent="0.4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</row>
    <row r="948" spans="1:47" x14ac:dyDescent="0.4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</row>
    <row r="949" spans="1:47" x14ac:dyDescent="0.4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</row>
    <row r="950" spans="1:47" x14ac:dyDescent="0.4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</row>
    <row r="951" spans="1:47" x14ac:dyDescent="0.4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</row>
    <row r="952" spans="1:47" x14ac:dyDescent="0.4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</row>
    <row r="953" spans="1:47" x14ac:dyDescent="0.4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</row>
    <row r="954" spans="1:47" x14ac:dyDescent="0.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</row>
    <row r="955" spans="1:47" x14ac:dyDescent="0.4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</row>
    <row r="956" spans="1:47" x14ac:dyDescent="0.4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</row>
    <row r="957" spans="1:47" x14ac:dyDescent="0.4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</row>
    <row r="958" spans="1:47" x14ac:dyDescent="0.4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</row>
    <row r="959" spans="1:47" x14ac:dyDescent="0.4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</row>
    <row r="960" spans="1:47" x14ac:dyDescent="0.4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</row>
    <row r="961" spans="1:47" x14ac:dyDescent="0.4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</row>
    <row r="962" spans="1:47" x14ac:dyDescent="0.4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</row>
    <row r="963" spans="1:47" x14ac:dyDescent="0.4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</row>
    <row r="964" spans="1:47" x14ac:dyDescent="0.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</row>
    <row r="965" spans="1:47" x14ac:dyDescent="0.4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</row>
    <row r="966" spans="1:47" x14ac:dyDescent="0.4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</row>
    <row r="967" spans="1:47" x14ac:dyDescent="0.4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</row>
    <row r="968" spans="1:47" x14ac:dyDescent="0.4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</row>
    <row r="969" spans="1:47" x14ac:dyDescent="0.4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</row>
    <row r="970" spans="1:47" x14ac:dyDescent="0.4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</row>
    <row r="971" spans="1:47" x14ac:dyDescent="0.4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</row>
    <row r="972" spans="1:47" x14ac:dyDescent="0.4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</row>
    <row r="973" spans="1:47" x14ac:dyDescent="0.4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</row>
    <row r="974" spans="1:47" x14ac:dyDescent="0.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</row>
    <row r="975" spans="1:47" x14ac:dyDescent="0.4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</row>
    <row r="976" spans="1:47" x14ac:dyDescent="0.4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</row>
    <row r="977" spans="1:47" x14ac:dyDescent="0.4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</row>
    <row r="978" spans="1:47" x14ac:dyDescent="0.4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</row>
    <row r="979" spans="1:47" x14ac:dyDescent="0.4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</row>
    <row r="980" spans="1:47" x14ac:dyDescent="0.4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</row>
    <row r="981" spans="1:47" x14ac:dyDescent="0.4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</row>
    <row r="982" spans="1:47" x14ac:dyDescent="0.4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</row>
    <row r="983" spans="1:47" x14ac:dyDescent="0.4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</row>
    <row r="984" spans="1:47" x14ac:dyDescent="0.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</row>
    <row r="985" spans="1:47" x14ac:dyDescent="0.4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</row>
    <row r="986" spans="1:47" x14ac:dyDescent="0.4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</row>
    <row r="987" spans="1:47" x14ac:dyDescent="0.4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</row>
    <row r="988" spans="1:47" x14ac:dyDescent="0.4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</row>
    <row r="989" spans="1:47" x14ac:dyDescent="0.4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</row>
    <row r="990" spans="1:47" x14ac:dyDescent="0.4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</row>
    <row r="991" spans="1:47" x14ac:dyDescent="0.4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</row>
    <row r="992" spans="1:47" x14ac:dyDescent="0.4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</row>
    <row r="993" spans="1:47" x14ac:dyDescent="0.4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</row>
    <row r="994" spans="1:47" x14ac:dyDescent="0.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</row>
    <row r="995" spans="1:47" x14ac:dyDescent="0.4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</row>
    <row r="996" spans="1:47" x14ac:dyDescent="0.4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</row>
    <row r="997" spans="1:47" x14ac:dyDescent="0.4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</row>
    <row r="998" spans="1:47" x14ac:dyDescent="0.4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</row>
    <row r="999" spans="1:47" x14ac:dyDescent="0.4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</row>
    <row r="1000" spans="1:47" x14ac:dyDescent="0.4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</row>
    <row r="1001" spans="1:47" x14ac:dyDescent="0.4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</row>
    <row r="1002" spans="1:47" x14ac:dyDescent="0.4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</row>
    <row r="1003" spans="1:47" x14ac:dyDescent="0.4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</row>
    <row r="1004" spans="1:47" x14ac:dyDescent="0.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</row>
    <row r="1005" spans="1:47" x14ac:dyDescent="0.4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</row>
    <row r="1006" spans="1:47" x14ac:dyDescent="0.4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</row>
    <row r="1007" spans="1:47" x14ac:dyDescent="0.4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</row>
    <row r="1008" spans="1:47" x14ac:dyDescent="0.4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</row>
    <row r="1009" spans="1:47" x14ac:dyDescent="0.4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</row>
    <row r="1010" spans="1:47" x14ac:dyDescent="0.4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</row>
    <row r="1011" spans="1:47" x14ac:dyDescent="0.4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</row>
    <row r="1012" spans="1:47" x14ac:dyDescent="0.4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</row>
    <row r="1013" spans="1:47" x14ac:dyDescent="0.4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</row>
    <row r="1014" spans="1:47" x14ac:dyDescent="0.4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</row>
    <row r="1015" spans="1:47" x14ac:dyDescent="0.4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</row>
    <row r="1016" spans="1:47" x14ac:dyDescent="0.4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</row>
    <row r="1017" spans="1:47" x14ac:dyDescent="0.4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</row>
    <row r="1018" spans="1:47" x14ac:dyDescent="0.4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</row>
    <row r="1019" spans="1:47" x14ac:dyDescent="0.4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</row>
    <row r="1020" spans="1:47" x14ac:dyDescent="0.4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</row>
    <row r="1021" spans="1:47" x14ac:dyDescent="0.4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</row>
    <row r="1022" spans="1:47" x14ac:dyDescent="0.4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</row>
    <row r="1023" spans="1:47" x14ac:dyDescent="0.4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</row>
    <row r="1024" spans="1:47" x14ac:dyDescent="0.4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</row>
    <row r="1025" spans="1:47" x14ac:dyDescent="0.4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</row>
    <row r="1026" spans="1:47" x14ac:dyDescent="0.4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</row>
    <row r="1027" spans="1:47" x14ac:dyDescent="0.4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</row>
    <row r="1028" spans="1:47" x14ac:dyDescent="0.4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</row>
    <row r="1029" spans="1:47" x14ac:dyDescent="0.4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</row>
    <row r="1030" spans="1:47" x14ac:dyDescent="0.4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</row>
    <row r="1031" spans="1:47" x14ac:dyDescent="0.4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</row>
    <row r="1032" spans="1:47" x14ac:dyDescent="0.4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</row>
    <row r="1033" spans="1:47" x14ac:dyDescent="0.4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</row>
    <row r="1034" spans="1:47" x14ac:dyDescent="0.4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</row>
    <row r="1035" spans="1:47" x14ac:dyDescent="0.4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</row>
    <row r="1036" spans="1:47" x14ac:dyDescent="0.4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</row>
    <row r="1037" spans="1:47" x14ac:dyDescent="0.4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</row>
    <row r="1038" spans="1:47" x14ac:dyDescent="0.4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</row>
    <row r="1039" spans="1:47" x14ac:dyDescent="0.4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</row>
    <row r="1040" spans="1:47" x14ac:dyDescent="0.4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</row>
    <row r="1041" spans="1:47" x14ac:dyDescent="0.4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</row>
    <row r="1042" spans="1:47" x14ac:dyDescent="0.4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</row>
    <row r="1043" spans="1:47" x14ac:dyDescent="0.4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</row>
    <row r="1044" spans="1:47" x14ac:dyDescent="0.4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</row>
    <row r="1045" spans="1:47" x14ac:dyDescent="0.4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</row>
    <row r="1046" spans="1:47" x14ac:dyDescent="0.4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</row>
    <row r="1047" spans="1:47" x14ac:dyDescent="0.4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</row>
    <row r="1048" spans="1:47" x14ac:dyDescent="0.4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</row>
    <row r="1049" spans="1:47" x14ac:dyDescent="0.4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</row>
    <row r="1050" spans="1:47" x14ac:dyDescent="0.4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</row>
    <row r="1051" spans="1:47" x14ac:dyDescent="0.4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</row>
    <row r="1052" spans="1:47" x14ac:dyDescent="0.4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</row>
    <row r="1053" spans="1:47" x14ac:dyDescent="0.4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</row>
    <row r="1054" spans="1:47" x14ac:dyDescent="0.4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</row>
    <row r="1055" spans="1:47" x14ac:dyDescent="0.4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</row>
    <row r="1056" spans="1:47" x14ac:dyDescent="0.4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</row>
    <row r="1057" spans="1:47" x14ac:dyDescent="0.4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</row>
    <row r="1058" spans="1:47" x14ac:dyDescent="0.4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</row>
    <row r="1059" spans="1:47" x14ac:dyDescent="0.4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</row>
    <row r="1060" spans="1:47" x14ac:dyDescent="0.4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</row>
    <row r="1061" spans="1:47" x14ac:dyDescent="0.4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</row>
    <row r="1062" spans="1:47" x14ac:dyDescent="0.4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</row>
    <row r="1063" spans="1:47" x14ac:dyDescent="0.4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</row>
    <row r="1064" spans="1:47" x14ac:dyDescent="0.4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</row>
    <row r="1065" spans="1:47" x14ac:dyDescent="0.4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</row>
    <row r="1066" spans="1:47" x14ac:dyDescent="0.4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</row>
    <row r="1067" spans="1:47" x14ac:dyDescent="0.4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</row>
    <row r="1068" spans="1:47" x14ac:dyDescent="0.4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</row>
    <row r="1069" spans="1:47" x14ac:dyDescent="0.4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</row>
    <row r="1070" spans="1:47" x14ac:dyDescent="0.4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</row>
    <row r="1071" spans="1:47" x14ac:dyDescent="0.4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</row>
    <row r="1072" spans="1:47" x14ac:dyDescent="0.4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</row>
    <row r="1073" spans="1:47" x14ac:dyDescent="0.4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</row>
    <row r="1074" spans="1:47" x14ac:dyDescent="0.4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</row>
    <row r="1075" spans="1:47" x14ac:dyDescent="0.4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</row>
    <row r="1076" spans="1:47" x14ac:dyDescent="0.4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</row>
    <row r="1077" spans="1:47" x14ac:dyDescent="0.4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</row>
    <row r="1078" spans="1:47" x14ac:dyDescent="0.4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</row>
    <row r="1079" spans="1:47" x14ac:dyDescent="0.4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</row>
    <row r="1080" spans="1:47" x14ac:dyDescent="0.4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</row>
    <row r="1081" spans="1:47" x14ac:dyDescent="0.4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</row>
    <row r="1082" spans="1:47" x14ac:dyDescent="0.4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</row>
    <row r="1083" spans="1:47" x14ac:dyDescent="0.4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</row>
    <row r="1084" spans="1:47" x14ac:dyDescent="0.4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</row>
    <row r="1085" spans="1:47" x14ac:dyDescent="0.4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</row>
    <row r="1086" spans="1:47" x14ac:dyDescent="0.4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  <c r="AS1086" s="13"/>
      <c r="AT1086" s="13"/>
      <c r="AU1086" s="13"/>
    </row>
    <row r="1087" spans="1:47" x14ac:dyDescent="0.4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</row>
    <row r="1088" spans="1:47" x14ac:dyDescent="0.4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  <c r="AS1088" s="13"/>
      <c r="AT1088" s="13"/>
      <c r="AU1088" s="13"/>
    </row>
    <row r="1089" spans="1:47" x14ac:dyDescent="0.4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</row>
    <row r="1090" spans="1:47" x14ac:dyDescent="0.4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  <c r="AS1090" s="13"/>
      <c r="AT1090" s="13"/>
      <c r="AU1090" s="13"/>
    </row>
    <row r="1091" spans="1:47" x14ac:dyDescent="0.4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  <c r="AS1091" s="13"/>
      <c r="AT1091" s="13"/>
      <c r="AU1091" s="13"/>
    </row>
    <row r="1092" spans="1:47" x14ac:dyDescent="0.4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  <c r="AS1092" s="13"/>
      <c r="AT1092" s="13"/>
      <c r="AU1092" s="13"/>
    </row>
    <row r="1093" spans="1:47" x14ac:dyDescent="0.4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</row>
    <row r="1094" spans="1:47" x14ac:dyDescent="0.4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</row>
    <row r="1095" spans="1:47" x14ac:dyDescent="0.4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</row>
    <row r="1096" spans="1:47" x14ac:dyDescent="0.4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</row>
    <row r="1097" spans="1:47" x14ac:dyDescent="0.4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</row>
    <row r="1098" spans="1:47" x14ac:dyDescent="0.4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</row>
    <row r="1099" spans="1:47" x14ac:dyDescent="0.4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</row>
    <row r="1100" spans="1:47" x14ac:dyDescent="0.4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</row>
    <row r="1101" spans="1:47" x14ac:dyDescent="0.4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</row>
    <row r="1102" spans="1:47" x14ac:dyDescent="0.4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</row>
    <row r="1103" spans="1:47" x14ac:dyDescent="0.4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</row>
    <row r="1104" spans="1:47" x14ac:dyDescent="0.4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</row>
    <row r="1105" spans="1:47" x14ac:dyDescent="0.4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</row>
    <row r="1106" spans="1:47" x14ac:dyDescent="0.4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</row>
    <row r="1107" spans="1:47" x14ac:dyDescent="0.4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</row>
    <row r="1108" spans="1:47" x14ac:dyDescent="0.4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</row>
    <row r="1109" spans="1:47" x14ac:dyDescent="0.4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</row>
    <row r="1110" spans="1:47" x14ac:dyDescent="0.4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</row>
    <row r="1111" spans="1:47" x14ac:dyDescent="0.4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</row>
    <row r="1112" spans="1:47" x14ac:dyDescent="0.4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</row>
    <row r="1113" spans="1:47" x14ac:dyDescent="0.4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</row>
    <row r="1114" spans="1:47" x14ac:dyDescent="0.4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</row>
    <row r="1115" spans="1:47" x14ac:dyDescent="0.4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</row>
    <row r="1116" spans="1:47" x14ac:dyDescent="0.4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</row>
    <row r="1117" spans="1:47" x14ac:dyDescent="0.4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</row>
    <row r="1118" spans="1:47" x14ac:dyDescent="0.4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</row>
    <row r="1119" spans="1:47" x14ac:dyDescent="0.4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</row>
    <row r="1120" spans="1:47" x14ac:dyDescent="0.4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</row>
    <row r="1121" spans="1:47" x14ac:dyDescent="0.4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</row>
    <row r="1122" spans="1:47" x14ac:dyDescent="0.4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</row>
    <row r="1123" spans="1:47" x14ac:dyDescent="0.4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</row>
    <row r="1124" spans="1:47" x14ac:dyDescent="0.4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</row>
    <row r="1125" spans="1:47" x14ac:dyDescent="0.4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</row>
    <row r="1126" spans="1:47" x14ac:dyDescent="0.4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</row>
    <row r="1127" spans="1:47" x14ac:dyDescent="0.4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</row>
    <row r="1128" spans="1:47" x14ac:dyDescent="0.4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</row>
    <row r="1129" spans="1:47" x14ac:dyDescent="0.4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</row>
    <row r="1130" spans="1:47" x14ac:dyDescent="0.4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</row>
    <row r="1131" spans="1:47" x14ac:dyDescent="0.4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</row>
  </sheetData>
  <mergeCells count="6">
    <mergeCell ref="B69:S69"/>
    <mergeCell ref="B70:S70"/>
    <mergeCell ref="B7:S7"/>
    <mergeCell ref="B8:S8"/>
    <mergeCell ref="D4:Q4"/>
    <mergeCell ref="D5:Q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9"/>
  <sheetViews>
    <sheetView workbookViewId="0">
      <pane xSplit="1" ySplit="5" topLeftCell="AE17" activePane="bottomRight" state="frozen"/>
      <selection pane="topRight" activeCell="B1" sqref="B1"/>
      <selection pane="bottomLeft" activeCell="A4" sqref="A4"/>
      <selection pane="bottomRight" activeCell="AP59" sqref="AP59"/>
    </sheetView>
  </sheetViews>
  <sheetFormatPr defaultColWidth="8.85546875" defaultRowHeight="13.15" x14ac:dyDescent="0.4"/>
  <cols>
    <col min="1" max="1" width="30.85546875" customWidth="1"/>
    <col min="2" max="21" width="9.85546875" customWidth="1"/>
    <col min="54" max="54" width="12.640625" customWidth="1"/>
    <col min="79" max="82" width="10.640625" customWidth="1"/>
    <col min="89" max="89" width="12.640625" customWidth="1"/>
  </cols>
  <sheetData>
    <row r="1" spans="1:118" x14ac:dyDescent="0.4">
      <c r="A1" s="6" t="s">
        <v>74</v>
      </c>
      <c r="E1" s="15"/>
      <c r="I1" s="21"/>
      <c r="M1" s="21"/>
      <c r="Q1" s="15"/>
      <c r="U1" s="15"/>
      <c r="Y1" s="32"/>
      <c r="AC1" s="32"/>
      <c r="AG1" s="15"/>
      <c r="AK1" s="32"/>
      <c r="AO1" s="32"/>
      <c r="AS1" s="15"/>
      <c r="AW1" s="32"/>
      <c r="BA1" s="32"/>
      <c r="BB1" s="4"/>
      <c r="BF1" s="39"/>
      <c r="BG1" s="31"/>
      <c r="BH1" s="31"/>
      <c r="BI1" s="31"/>
      <c r="BJ1" s="39"/>
      <c r="BN1" s="15"/>
      <c r="BR1" s="15"/>
      <c r="BV1" s="32"/>
      <c r="BZ1" s="32"/>
      <c r="CD1" s="32"/>
      <c r="CH1" s="32"/>
      <c r="CL1" s="15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</row>
    <row r="2" spans="1:118" x14ac:dyDescent="0.4">
      <c r="A2" s="6" t="s">
        <v>16</v>
      </c>
      <c r="B2" s="90" t="s">
        <v>2</v>
      </c>
      <c r="C2" s="90"/>
      <c r="D2" s="90"/>
      <c r="E2" s="32"/>
      <c r="F2" s="90" t="s">
        <v>5</v>
      </c>
      <c r="G2" s="90"/>
      <c r="H2" s="90"/>
      <c r="I2" s="21"/>
      <c r="J2" s="90" t="s">
        <v>22</v>
      </c>
      <c r="K2" s="90"/>
      <c r="L2" s="90"/>
      <c r="M2" s="21"/>
      <c r="N2" s="90" t="s">
        <v>17</v>
      </c>
      <c r="O2" s="90"/>
      <c r="P2" s="90"/>
      <c r="Q2" s="32"/>
      <c r="R2" s="90" t="s">
        <v>3</v>
      </c>
      <c r="S2" s="90"/>
      <c r="T2" s="90"/>
      <c r="U2" s="32"/>
      <c r="V2" s="90" t="s">
        <v>0</v>
      </c>
      <c r="W2" s="90"/>
      <c r="X2" s="90"/>
      <c r="Y2" s="15"/>
      <c r="Z2" s="90" t="s">
        <v>23</v>
      </c>
      <c r="AA2" s="90"/>
      <c r="AB2" s="90"/>
      <c r="AC2" s="15"/>
      <c r="AD2" s="90" t="s">
        <v>19</v>
      </c>
      <c r="AE2" s="90"/>
      <c r="AF2" s="90"/>
      <c r="AG2" s="32"/>
      <c r="AH2" s="90" t="s">
        <v>24</v>
      </c>
      <c r="AI2" s="90"/>
      <c r="AJ2" s="90"/>
      <c r="AK2" s="15"/>
      <c r="AL2" s="91" t="s">
        <v>25</v>
      </c>
      <c r="AM2" s="90"/>
      <c r="AN2" s="90"/>
      <c r="AO2" s="15"/>
      <c r="AP2" s="90" t="s">
        <v>20</v>
      </c>
      <c r="AQ2" s="90"/>
      <c r="AR2" s="90"/>
      <c r="AS2" s="32"/>
      <c r="AT2" s="90" t="s">
        <v>21</v>
      </c>
      <c r="AU2" s="90"/>
      <c r="AV2" s="90"/>
      <c r="AW2" s="15"/>
      <c r="AX2" s="90" t="s">
        <v>4</v>
      </c>
      <c r="AY2" s="90"/>
      <c r="AZ2" s="90"/>
      <c r="BA2" s="15"/>
      <c r="BC2" s="90" t="s">
        <v>10</v>
      </c>
      <c r="BD2" s="90"/>
      <c r="BE2" s="90"/>
      <c r="BF2" s="15"/>
      <c r="BG2" s="90" t="s">
        <v>68</v>
      </c>
      <c r="BH2" s="90"/>
      <c r="BI2" s="90"/>
      <c r="BJ2" s="15"/>
      <c r="BK2" s="90" t="s">
        <v>6</v>
      </c>
      <c r="BL2" s="90"/>
      <c r="BM2" s="90"/>
      <c r="BN2" s="32"/>
      <c r="BO2" s="90" t="s">
        <v>26</v>
      </c>
      <c r="BP2" s="90"/>
      <c r="BQ2" s="90"/>
      <c r="BR2" s="32"/>
      <c r="BS2" s="90" t="s">
        <v>7</v>
      </c>
      <c r="BT2" s="90"/>
      <c r="BU2" s="90"/>
      <c r="BV2" s="15"/>
      <c r="BW2" s="90" t="s">
        <v>8</v>
      </c>
      <c r="BX2" s="90"/>
      <c r="BY2" s="90"/>
      <c r="BZ2" s="15"/>
      <c r="CA2" s="90" t="s">
        <v>20</v>
      </c>
      <c r="CB2" s="90"/>
      <c r="CC2" s="90"/>
      <c r="CD2" s="15"/>
      <c r="CE2" s="90" t="s">
        <v>9</v>
      </c>
      <c r="CF2" s="90"/>
      <c r="CG2" s="90"/>
      <c r="CH2" s="15"/>
      <c r="CI2" s="90" t="s">
        <v>10</v>
      </c>
      <c r="CJ2" s="90"/>
      <c r="CK2" s="90"/>
      <c r="CL2" s="15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</row>
    <row r="3" spans="1:118" x14ac:dyDescent="0.4">
      <c r="A3" s="6" t="s">
        <v>67</v>
      </c>
      <c r="B3" s="4"/>
      <c r="C3" s="30"/>
      <c r="D3" s="12">
        <f>100*(D36/D33-1)</f>
        <v>-26.303227099705929</v>
      </c>
      <c r="E3" s="20"/>
      <c r="F3" s="4"/>
      <c r="G3" s="30"/>
      <c r="H3" s="12">
        <f>100*(H36/H33-1)</f>
        <v>-64.08792987824917</v>
      </c>
      <c r="I3" s="21"/>
      <c r="J3" s="4"/>
      <c r="K3" s="30"/>
      <c r="L3" s="12">
        <f>100*(L34/L32-1)</f>
        <v>-27.796967418464124</v>
      </c>
      <c r="M3" s="21"/>
      <c r="N3" s="4"/>
      <c r="O3" s="30"/>
      <c r="P3" s="12">
        <f>100*(P27/P24-1)</f>
        <v>-62.643283761537504</v>
      </c>
      <c r="Q3" s="20"/>
      <c r="R3" s="4"/>
      <c r="S3" s="30"/>
      <c r="T3" s="12">
        <f>100*(T34/T32-1)</f>
        <v>-68.10275395226067</v>
      </c>
      <c r="U3" s="20"/>
      <c r="V3" s="4"/>
      <c r="W3" s="30"/>
      <c r="X3" s="12">
        <f>100*(X28/X25-1)</f>
        <v>-59.621649751069342</v>
      </c>
      <c r="Y3" s="20"/>
      <c r="Z3" s="4"/>
      <c r="AA3" s="30"/>
      <c r="AB3" s="12">
        <f>100*(AB34/AB29-1)</f>
        <v>-65.075203080158531</v>
      </c>
      <c r="AC3" s="20"/>
      <c r="AD3" s="4"/>
      <c r="AE3" s="30"/>
      <c r="AF3" s="12">
        <f>100*(AF23/AF21-1)</f>
        <v>-31.289394616714748</v>
      </c>
      <c r="AG3" s="20"/>
      <c r="AH3" s="4"/>
      <c r="AI3" s="30"/>
      <c r="AJ3" s="12">
        <f>100*(AJ34/AJ29-1)</f>
        <v>-59.098743268588706</v>
      </c>
      <c r="AK3" s="15"/>
      <c r="AL3" s="4"/>
      <c r="AM3" s="30"/>
      <c r="AN3" s="12">
        <f>100*(AN33/AN30-1)</f>
        <v>-68.730935157099822</v>
      </c>
      <c r="AO3" s="15"/>
      <c r="AP3" s="4"/>
      <c r="AQ3" s="30"/>
      <c r="AR3" s="12">
        <f>100*(AR16/AR11-1)</f>
        <v>-64.799815619649678</v>
      </c>
      <c r="AS3" s="20"/>
      <c r="AT3" s="4"/>
      <c r="AU3" s="30"/>
      <c r="AV3" s="12">
        <f>100*(AV28/AV25-1)</f>
        <v>-39.197147738355909</v>
      </c>
      <c r="AW3" s="15"/>
      <c r="AX3" s="4"/>
      <c r="AY3" s="30"/>
      <c r="AZ3" s="12">
        <f>100*(AZ34/AZ29-1)</f>
        <v>-84.026444836005794</v>
      </c>
      <c r="BA3" s="15"/>
      <c r="BB3" s="4"/>
      <c r="BC3" s="4"/>
      <c r="BD3" s="30"/>
      <c r="BE3" s="12">
        <f>100*(BE10/BE6-1)</f>
        <v>-63.068696020189044</v>
      </c>
      <c r="BF3" s="15"/>
      <c r="BG3" s="4"/>
      <c r="BH3" s="4"/>
      <c r="BI3" s="33">
        <f>AVERAGE(B3:BE3)</f>
        <v>-55.988728014146353</v>
      </c>
      <c r="BJ3" s="15"/>
      <c r="BK3" s="4"/>
      <c r="BL3" s="30"/>
      <c r="BM3" s="12">
        <f>100*(BM44/BM42-1)</f>
        <v>-68.916129063112422</v>
      </c>
      <c r="BN3" s="20"/>
      <c r="BO3" s="4"/>
      <c r="BP3" s="30"/>
      <c r="BQ3" s="12">
        <f>100*(BQ44/BQ43-1)</f>
        <v>-55.656592747751787</v>
      </c>
      <c r="BR3" s="20"/>
      <c r="BS3" s="4"/>
      <c r="BT3" s="30"/>
      <c r="BU3" s="12">
        <f>100*(BU44/BU42-1)</f>
        <v>-91.093052603484466</v>
      </c>
      <c r="BV3" s="15"/>
      <c r="BW3" s="4"/>
      <c r="BX3" s="30"/>
      <c r="BY3" s="12">
        <f>100*(BY44/BY42-1)</f>
        <v>-58.726296820783631</v>
      </c>
      <c r="BZ3" s="15"/>
      <c r="CA3" s="4"/>
      <c r="CB3" s="30"/>
      <c r="CC3" s="12">
        <f>100*(CC44/CC43-1)</f>
        <v>-44.781710588108581</v>
      </c>
      <c r="CD3" s="15"/>
      <c r="CE3" s="4"/>
      <c r="CF3" s="30"/>
      <c r="CG3" s="12">
        <f>100*(CG44/CG43-1)</f>
        <v>-40.287977413667456</v>
      </c>
      <c r="CH3" s="15"/>
      <c r="CI3" s="4"/>
      <c r="CJ3" s="30"/>
      <c r="CK3" s="12">
        <f>100*(CK44/CK43-1)</f>
        <v>-43.947535066550692</v>
      </c>
      <c r="CL3" s="15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</row>
    <row r="4" spans="1:118" x14ac:dyDescent="0.4">
      <c r="A4" s="6" t="s">
        <v>64</v>
      </c>
      <c r="D4" s="4">
        <f>2000-1997</f>
        <v>3</v>
      </c>
      <c r="E4" s="15"/>
      <c r="H4" s="4">
        <f>2000-1997</f>
        <v>3</v>
      </c>
      <c r="I4" s="21"/>
      <c r="L4" s="4">
        <f>1998-1996</f>
        <v>2</v>
      </c>
      <c r="M4" s="21"/>
      <c r="P4" s="4">
        <f>1991-1988</f>
        <v>3</v>
      </c>
      <c r="Q4" s="15"/>
      <c r="T4" s="14">
        <f>1998-1996</f>
        <v>2</v>
      </c>
      <c r="U4" s="15"/>
      <c r="X4" s="4">
        <f>1992-1989</f>
        <v>3</v>
      </c>
      <c r="Y4" s="15"/>
      <c r="AB4" s="4">
        <f>1998-1993</f>
        <v>5</v>
      </c>
      <c r="AC4" s="15"/>
      <c r="AF4" s="4">
        <f>1987-1985</f>
        <v>2</v>
      </c>
      <c r="AG4" s="15"/>
      <c r="AJ4" s="4">
        <f>1998-1993</f>
        <v>5</v>
      </c>
      <c r="AK4" s="15"/>
      <c r="AN4" s="4">
        <f>1997-1994</f>
        <v>3</v>
      </c>
      <c r="AO4" s="15"/>
      <c r="AR4" s="4">
        <f>1980-1975</f>
        <v>5</v>
      </c>
      <c r="AS4" s="15"/>
      <c r="AV4" s="4">
        <f>1992-1989</f>
        <v>3</v>
      </c>
      <c r="AW4" s="15"/>
      <c r="AZ4" s="4">
        <f>1998-1993</f>
        <v>5</v>
      </c>
      <c r="BA4" s="15"/>
      <c r="BE4" s="4">
        <f>1932-1928</f>
        <v>4</v>
      </c>
      <c r="BF4" s="15"/>
      <c r="BI4" s="33">
        <f>AVERAGE(B4:BE4)</f>
        <v>3.4285714285714284</v>
      </c>
      <c r="BJ4" s="15"/>
      <c r="BK4" s="4"/>
      <c r="BL4" s="30"/>
      <c r="BM4" s="14">
        <f>2008-2006</f>
        <v>2</v>
      </c>
      <c r="BN4" s="21"/>
      <c r="BO4" s="4"/>
      <c r="BP4" s="30"/>
      <c r="BQ4" s="4">
        <f>2008-2007</f>
        <v>1</v>
      </c>
      <c r="BR4" s="15"/>
      <c r="BS4" s="4"/>
      <c r="BT4" s="30"/>
      <c r="BU4" s="4">
        <f>2008-2006</f>
        <v>2</v>
      </c>
      <c r="BV4" s="15"/>
      <c r="BW4" s="4"/>
      <c r="BX4" s="30"/>
      <c r="BY4" s="4">
        <f>2008-2006</f>
        <v>2</v>
      </c>
      <c r="BZ4" s="15"/>
      <c r="CA4" s="4"/>
      <c r="CB4" s="30"/>
      <c r="CC4" s="4">
        <f>2008-2007</f>
        <v>1</v>
      </c>
      <c r="CD4" s="15"/>
      <c r="CE4" s="4"/>
      <c r="CF4" s="30"/>
      <c r="CG4" s="4">
        <f>2008-2007</f>
        <v>1</v>
      </c>
      <c r="CH4" s="15"/>
      <c r="CI4" s="4"/>
      <c r="CJ4" s="30"/>
      <c r="CK4" s="4">
        <f>2008-2006</f>
        <v>2</v>
      </c>
      <c r="CL4" s="15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</row>
    <row r="5" spans="1:118" x14ac:dyDescent="0.4">
      <c r="A5" s="6" t="s">
        <v>75</v>
      </c>
      <c r="B5" s="4" t="s">
        <v>31</v>
      </c>
      <c r="C5" s="30" t="s">
        <v>30</v>
      </c>
      <c r="D5" s="14" t="s">
        <v>77</v>
      </c>
      <c r="E5" s="21"/>
      <c r="F5" s="4" t="s">
        <v>11</v>
      </c>
      <c r="G5" s="30" t="s">
        <v>30</v>
      </c>
      <c r="H5" s="14" t="s">
        <v>77</v>
      </c>
      <c r="I5" s="21"/>
      <c r="J5" s="4" t="s">
        <v>32</v>
      </c>
      <c r="K5" s="30" t="s">
        <v>30</v>
      </c>
      <c r="L5" s="14" t="s">
        <v>77</v>
      </c>
      <c r="M5" s="21"/>
      <c r="N5" s="14" t="s">
        <v>76</v>
      </c>
      <c r="O5" s="30" t="s">
        <v>30</v>
      </c>
      <c r="P5" s="14" t="s">
        <v>77</v>
      </c>
      <c r="Q5" s="21"/>
      <c r="R5" s="14" t="s">
        <v>82</v>
      </c>
      <c r="S5" s="30" t="s">
        <v>30</v>
      </c>
      <c r="T5" s="14" t="s">
        <v>77</v>
      </c>
      <c r="U5" s="21"/>
      <c r="V5" s="4" t="s">
        <v>1</v>
      </c>
      <c r="W5" s="30" t="s">
        <v>30</v>
      </c>
      <c r="X5" s="14" t="s">
        <v>77</v>
      </c>
      <c r="Y5" s="21"/>
      <c r="Z5" s="14" t="s">
        <v>81</v>
      </c>
      <c r="AA5" s="30" t="s">
        <v>30</v>
      </c>
      <c r="AB5" s="14" t="s">
        <v>77</v>
      </c>
      <c r="AC5" s="21"/>
      <c r="AD5" s="14" t="s">
        <v>78</v>
      </c>
      <c r="AE5" s="30" t="s">
        <v>30</v>
      </c>
      <c r="AF5" s="14" t="s">
        <v>77</v>
      </c>
      <c r="AG5" s="21"/>
      <c r="AH5" s="4" t="s">
        <v>33</v>
      </c>
      <c r="AI5" s="30" t="s">
        <v>30</v>
      </c>
      <c r="AJ5" s="14" t="s">
        <v>77</v>
      </c>
      <c r="AK5" s="21"/>
      <c r="AL5" s="4" t="s">
        <v>13</v>
      </c>
      <c r="AM5" s="30" t="s">
        <v>30</v>
      </c>
      <c r="AN5" s="14" t="s">
        <v>77</v>
      </c>
      <c r="AO5" s="21"/>
      <c r="AP5" s="14" t="s">
        <v>79</v>
      </c>
      <c r="AQ5" s="30" t="s">
        <v>30</v>
      </c>
      <c r="AR5" s="14" t="s">
        <v>77</v>
      </c>
      <c r="AS5" s="21"/>
      <c r="AT5" s="14" t="s">
        <v>80</v>
      </c>
      <c r="AU5" s="30" t="s">
        <v>30</v>
      </c>
      <c r="AV5" s="14" t="s">
        <v>77</v>
      </c>
      <c r="AW5" s="21"/>
      <c r="AX5" s="4" t="s">
        <v>34</v>
      </c>
      <c r="AY5" s="30" t="s">
        <v>30</v>
      </c>
      <c r="AZ5" s="14" t="s">
        <v>77</v>
      </c>
      <c r="BA5" s="21"/>
      <c r="BB5" s="4"/>
      <c r="BC5" s="4" t="s">
        <v>27</v>
      </c>
      <c r="BD5" s="30" t="s">
        <v>30</v>
      </c>
      <c r="BE5" s="14" t="s">
        <v>77</v>
      </c>
      <c r="BF5" s="21"/>
      <c r="BG5" s="14"/>
      <c r="BH5" s="14"/>
      <c r="BI5" s="14"/>
      <c r="BJ5" s="21"/>
      <c r="BK5" s="4" t="s">
        <v>15</v>
      </c>
      <c r="BL5" s="30" t="s">
        <v>30</v>
      </c>
      <c r="BM5" s="14" t="s">
        <v>77</v>
      </c>
      <c r="BN5" s="21"/>
      <c r="BO5" s="4" t="s">
        <v>29</v>
      </c>
      <c r="BP5" s="30" t="s">
        <v>30</v>
      </c>
      <c r="BQ5" s="14" t="s">
        <v>77</v>
      </c>
      <c r="BR5" s="21"/>
      <c r="BS5" s="4" t="s">
        <v>14</v>
      </c>
      <c r="BT5" s="30" t="s">
        <v>30</v>
      </c>
      <c r="BU5" s="14" t="s">
        <v>77</v>
      </c>
      <c r="BV5" s="15"/>
      <c r="BW5" s="14" t="s">
        <v>83</v>
      </c>
      <c r="BX5" s="30" t="s">
        <v>30</v>
      </c>
      <c r="BY5" s="14" t="s">
        <v>77</v>
      </c>
      <c r="BZ5" s="15"/>
      <c r="CA5" s="4" t="s">
        <v>28</v>
      </c>
      <c r="CB5" s="30" t="s">
        <v>30</v>
      </c>
      <c r="CC5" s="14" t="s">
        <v>77</v>
      </c>
      <c r="CD5" s="15"/>
      <c r="CE5" s="14" t="s">
        <v>84</v>
      </c>
      <c r="CF5" s="30" t="s">
        <v>30</v>
      </c>
      <c r="CG5" s="14" t="s">
        <v>77</v>
      </c>
      <c r="CH5" s="15"/>
      <c r="CI5" s="4" t="s">
        <v>27</v>
      </c>
      <c r="CJ5" s="30" t="s">
        <v>30</v>
      </c>
      <c r="CK5" s="14" t="s">
        <v>77</v>
      </c>
      <c r="CL5" s="15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</row>
    <row r="6" spans="1:118" x14ac:dyDescent="0.4">
      <c r="A6" s="1">
        <v>25930</v>
      </c>
      <c r="E6" s="15"/>
      <c r="F6">
        <v>7.7676999999999996</v>
      </c>
      <c r="I6" s="38"/>
      <c r="M6" s="38"/>
      <c r="N6">
        <v>116.70699999999999</v>
      </c>
      <c r="Q6" s="15"/>
      <c r="U6" s="15"/>
      <c r="V6" s="2">
        <v>1987.0997</v>
      </c>
      <c r="W6" s="2"/>
      <c r="X6" s="2"/>
      <c r="Y6" s="36"/>
      <c r="AC6" s="36"/>
      <c r="AD6">
        <v>6.9793000000000003</v>
      </c>
      <c r="AG6" s="15"/>
      <c r="AH6" s="2">
        <v>1272.49</v>
      </c>
      <c r="AI6" s="2"/>
      <c r="AJ6" s="2"/>
      <c r="AK6" s="15"/>
      <c r="AL6">
        <v>17.9346</v>
      </c>
      <c r="AO6" s="15"/>
      <c r="AS6" s="15"/>
      <c r="AW6" s="15"/>
      <c r="BA6" s="15"/>
      <c r="BB6" s="1">
        <v>10593</v>
      </c>
      <c r="BC6" s="4">
        <v>24.35</v>
      </c>
      <c r="BD6">
        <v>17.100000000000001</v>
      </c>
      <c r="BE6" s="17">
        <f>BC6/BD6</f>
        <v>1.4239766081871346</v>
      </c>
      <c r="BF6" s="22"/>
      <c r="BG6" s="19"/>
      <c r="BH6" s="19"/>
      <c r="BI6" s="19"/>
      <c r="BJ6" s="22"/>
      <c r="BN6" s="15"/>
      <c r="BR6" s="15"/>
      <c r="BV6" s="15"/>
      <c r="BZ6" s="15"/>
      <c r="CD6" s="15"/>
      <c r="CE6">
        <v>136.26</v>
      </c>
      <c r="CH6" s="15"/>
      <c r="CI6">
        <v>92.15</v>
      </c>
      <c r="CL6" s="15"/>
    </row>
    <row r="7" spans="1:118" x14ac:dyDescent="0.4">
      <c r="A7" s="1">
        <v>26295</v>
      </c>
      <c r="E7" s="15"/>
      <c r="F7">
        <v>6.0316999999999998</v>
      </c>
      <c r="I7" s="38"/>
      <c r="M7" s="38"/>
      <c r="N7">
        <v>128.58699999999999</v>
      </c>
      <c r="Q7" s="15"/>
      <c r="U7" s="15"/>
      <c r="V7" s="2">
        <v>2713.7</v>
      </c>
      <c r="W7" s="2"/>
      <c r="X7" s="2"/>
      <c r="Y7" s="36"/>
      <c r="AC7" s="36"/>
      <c r="AD7">
        <v>7.7706</v>
      </c>
      <c r="AG7" s="15"/>
      <c r="AH7">
        <v>649.70100000000002</v>
      </c>
      <c r="AK7" s="15"/>
      <c r="AL7">
        <v>24.004200000000001</v>
      </c>
      <c r="AO7" s="15"/>
      <c r="AS7" s="15"/>
      <c r="AW7" s="15"/>
      <c r="BA7" s="15"/>
      <c r="BB7" s="1">
        <v>10958</v>
      </c>
      <c r="BC7" s="4">
        <v>21.45</v>
      </c>
      <c r="BD7">
        <v>17.2</v>
      </c>
      <c r="BE7" s="9">
        <f>BC7/BD7</f>
        <v>1.2470930232558139</v>
      </c>
      <c r="BF7" s="22"/>
      <c r="BG7" s="19"/>
      <c r="BH7" s="19"/>
      <c r="BI7" s="19"/>
      <c r="BJ7" s="22"/>
      <c r="BN7" s="15"/>
      <c r="BR7" s="15"/>
      <c r="BV7" s="15"/>
      <c r="BZ7" s="15"/>
      <c r="CD7" s="15"/>
      <c r="CE7">
        <v>193.39</v>
      </c>
      <c r="CH7" s="15"/>
      <c r="CI7">
        <v>102.09</v>
      </c>
      <c r="CL7" s="15"/>
    </row>
    <row r="8" spans="1:118" x14ac:dyDescent="0.4">
      <c r="A8" s="1">
        <v>26661</v>
      </c>
      <c r="E8" s="15"/>
      <c r="F8">
        <v>5.5757000000000003</v>
      </c>
      <c r="I8" s="38"/>
      <c r="M8" s="38"/>
      <c r="N8">
        <v>204.92599999999999</v>
      </c>
      <c r="Q8" s="15"/>
      <c r="U8" s="15"/>
      <c r="V8" s="2">
        <v>5207.8999000000003</v>
      </c>
      <c r="W8" s="2"/>
      <c r="X8" s="2"/>
      <c r="Y8" s="36"/>
      <c r="AC8" s="36"/>
      <c r="AD8">
        <v>8.3927999999999994</v>
      </c>
      <c r="AG8" s="15"/>
      <c r="AH8">
        <v>602.54999999999995</v>
      </c>
      <c r="AK8" s="15"/>
      <c r="AL8">
        <v>52.683399999999999</v>
      </c>
      <c r="AO8" s="15"/>
      <c r="AS8" s="15"/>
      <c r="AW8" s="15"/>
      <c r="BA8" s="15"/>
      <c r="BB8" s="1">
        <v>11323</v>
      </c>
      <c r="BC8" s="4">
        <v>15.34</v>
      </c>
      <c r="BD8">
        <v>16.100000000000001</v>
      </c>
      <c r="BE8" s="9">
        <f>BC8/BD8</f>
        <v>0.95279503105590058</v>
      </c>
      <c r="BF8" s="22"/>
      <c r="BG8" s="19"/>
      <c r="BH8" s="19"/>
      <c r="BI8" s="19"/>
      <c r="BJ8" s="22"/>
      <c r="BN8" s="15"/>
      <c r="BR8" s="15"/>
      <c r="BV8" s="15"/>
      <c r="BZ8" s="15"/>
      <c r="CD8" s="15"/>
      <c r="CE8">
        <v>218.18</v>
      </c>
      <c r="CH8" s="15"/>
      <c r="CI8">
        <v>118.05</v>
      </c>
      <c r="CL8" s="15"/>
    </row>
    <row r="9" spans="1:118" x14ac:dyDescent="0.4">
      <c r="A9" s="1">
        <v>27026</v>
      </c>
      <c r="E9" s="15"/>
      <c r="F9">
        <v>6.2443</v>
      </c>
      <c r="I9" s="38"/>
      <c r="M9" s="38"/>
      <c r="N9">
        <v>296.774</v>
      </c>
      <c r="Q9" s="15"/>
      <c r="U9" s="15"/>
      <c r="V9" s="2">
        <v>4306.7987999999996</v>
      </c>
      <c r="W9" s="2"/>
      <c r="X9" s="2"/>
      <c r="Y9" s="36"/>
      <c r="AC9" s="36"/>
      <c r="AD9">
        <v>16.5623</v>
      </c>
      <c r="AG9" s="15"/>
      <c r="AH9">
        <v>747.06500000000005</v>
      </c>
      <c r="AK9" s="15"/>
      <c r="AL9">
        <v>72.3904</v>
      </c>
      <c r="AO9" s="15"/>
      <c r="AR9">
        <v>319.29000000000002</v>
      </c>
      <c r="AS9" s="15"/>
      <c r="AW9" s="15"/>
      <c r="BA9" s="15"/>
      <c r="BB9" s="1">
        <v>11688</v>
      </c>
      <c r="BC9" s="4">
        <v>8.1234000000000002</v>
      </c>
      <c r="BD9">
        <v>14.6</v>
      </c>
      <c r="BE9" s="9">
        <f>BC9/BD9</f>
        <v>0.55639726027397263</v>
      </c>
      <c r="BF9" s="22"/>
      <c r="BG9" s="19"/>
      <c r="BH9" s="19"/>
      <c r="BI9" s="19"/>
      <c r="BJ9" s="22"/>
      <c r="BN9" s="15"/>
      <c r="BR9" s="15"/>
      <c r="BV9" s="15"/>
      <c r="BZ9" s="15"/>
      <c r="CD9" s="15"/>
      <c r="CE9">
        <v>149.76</v>
      </c>
      <c r="CH9" s="15"/>
      <c r="CI9">
        <v>97.55</v>
      </c>
      <c r="CL9" s="15"/>
    </row>
    <row r="10" spans="1:118" x14ac:dyDescent="0.4">
      <c r="A10" s="1">
        <v>27391</v>
      </c>
      <c r="E10" s="15"/>
      <c r="F10">
        <v>5.4010999999999996</v>
      </c>
      <c r="I10" s="38"/>
      <c r="M10" s="38"/>
      <c r="N10">
        <v>230.11500000000001</v>
      </c>
      <c r="Q10" s="15"/>
      <c r="U10" s="15"/>
      <c r="V10" s="2">
        <v>3817.2190000000001</v>
      </c>
      <c r="W10" s="2"/>
      <c r="X10" s="2"/>
      <c r="Y10" s="36"/>
      <c r="AC10" s="36"/>
      <c r="AD10">
        <v>9.0364000000000004</v>
      </c>
      <c r="AG10" s="15"/>
      <c r="AH10">
        <v>555.4</v>
      </c>
      <c r="AK10" s="15"/>
      <c r="AL10">
        <v>68.974500000000006</v>
      </c>
      <c r="AO10" s="15"/>
      <c r="AR10">
        <v>284.2</v>
      </c>
      <c r="AS10" s="15"/>
      <c r="AW10" s="15"/>
      <c r="BA10" s="15"/>
      <c r="BB10" s="1">
        <v>12054</v>
      </c>
      <c r="BC10" s="4">
        <v>6.8891999999999998</v>
      </c>
      <c r="BD10">
        <v>13.1</v>
      </c>
      <c r="BE10" s="18">
        <f>BC10/BD10</f>
        <v>0.52589312977099234</v>
      </c>
      <c r="BF10" s="22"/>
      <c r="BG10" s="19"/>
      <c r="BH10" s="19"/>
      <c r="BI10" s="19"/>
      <c r="BJ10" s="22"/>
      <c r="BN10" s="15"/>
      <c r="BR10" s="15"/>
      <c r="BV10" s="15"/>
      <c r="BZ10" s="15"/>
      <c r="CD10" s="15"/>
      <c r="CE10">
        <v>66.89</v>
      </c>
      <c r="CH10" s="15"/>
      <c r="CI10">
        <v>68.56</v>
      </c>
      <c r="CL10" s="15"/>
    </row>
    <row r="11" spans="1:118" x14ac:dyDescent="0.4">
      <c r="A11" s="1">
        <v>27755</v>
      </c>
      <c r="E11" s="15"/>
      <c r="F11">
        <v>5.5757000000000003</v>
      </c>
      <c r="I11" s="38"/>
      <c r="M11" s="38"/>
      <c r="N11">
        <v>232.71299999999999</v>
      </c>
      <c r="Q11" s="15"/>
      <c r="U11" s="15"/>
      <c r="V11" s="2">
        <v>4358.4296999999997</v>
      </c>
      <c r="W11" s="2"/>
      <c r="X11" s="2"/>
      <c r="Y11" s="36"/>
      <c r="AC11" s="36"/>
      <c r="AD11">
        <v>8.2286000000000001</v>
      </c>
      <c r="AG11" s="15"/>
      <c r="AH11">
        <v>446.40199999999999</v>
      </c>
      <c r="AK11" s="15"/>
      <c r="AL11">
        <v>89.73</v>
      </c>
      <c r="AO11" s="15"/>
      <c r="AR11" s="5">
        <v>303.72000000000003</v>
      </c>
      <c r="AS11" s="15"/>
      <c r="AW11" s="15"/>
      <c r="AX11">
        <v>84.07</v>
      </c>
      <c r="BA11" s="15"/>
      <c r="BD11" t="s">
        <v>12</v>
      </c>
      <c r="BF11" s="15"/>
      <c r="BG11" s="4"/>
      <c r="BH11" s="4"/>
      <c r="BI11" s="4"/>
      <c r="BJ11" s="15"/>
      <c r="BN11" s="15"/>
      <c r="BR11" s="15"/>
      <c r="BV11" s="15"/>
      <c r="BZ11" s="15"/>
      <c r="CD11" s="15"/>
      <c r="CE11">
        <v>158.08000000000001</v>
      </c>
      <c r="CH11" s="15"/>
      <c r="CI11">
        <v>90.19</v>
      </c>
      <c r="CL11" s="15"/>
    </row>
    <row r="12" spans="1:118" x14ac:dyDescent="0.4">
      <c r="A12" s="1">
        <v>28122</v>
      </c>
      <c r="E12" s="15"/>
      <c r="F12">
        <v>7.2937000000000003</v>
      </c>
      <c r="I12" s="38"/>
      <c r="M12" s="38"/>
      <c r="N12">
        <v>187.07400000000001</v>
      </c>
      <c r="Q12" s="15"/>
      <c r="U12" s="15"/>
      <c r="V12" s="2">
        <v>4990.7997999999998</v>
      </c>
      <c r="W12" s="2"/>
      <c r="X12" s="2"/>
      <c r="Y12" s="36"/>
      <c r="AC12" s="36"/>
      <c r="AD12">
        <v>8.7591999999999999</v>
      </c>
      <c r="AG12" s="15"/>
      <c r="AH12">
        <v>443.952</v>
      </c>
      <c r="AK12" s="15"/>
      <c r="AL12">
        <v>104.02</v>
      </c>
      <c r="AO12" s="15"/>
      <c r="AR12">
        <v>219.01</v>
      </c>
      <c r="AS12" s="15"/>
      <c r="AW12" s="15"/>
      <c r="AX12">
        <v>82.69</v>
      </c>
      <c r="BA12" s="15"/>
      <c r="BF12" s="15"/>
      <c r="BG12" s="4"/>
      <c r="BH12" s="4"/>
      <c r="BI12" s="4"/>
      <c r="BJ12" s="15"/>
      <c r="BN12" s="15"/>
      <c r="BR12" s="15"/>
      <c r="BV12" s="15"/>
      <c r="BZ12" s="15"/>
      <c r="CD12" s="15"/>
      <c r="CE12">
        <v>151.96</v>
      </c>
      <c r="CH12" s="15"/>
      <c r="CI12">
        <v>107.46</v>
      </c>
      <c r="CL12" s="15"/>
    </row>
    <row r="13" spans="1:118" x14ac:dyDescent="0.4">
      <c r="A13" s="1">
        <v>28487</v>
      </c>
      <c r="E13" s="15"/>
      <c r="F13">
        <v>9.5725999999999996</v>
      </c>
      <c r="I13" s="38"/>
      <c r="M13" s="38"/>
      <c r="N13">
        <v>161.40199999999999</v>
      </c>
      <c r="Q13" s="15"/>
      <c r="R13">
        <v>98</v>
      </c>
      <c r="U13" s="15"/>
      <c r="V13" s="2">
        <v>4865.6000999999997</v>
      </c>
      <c r="W13" s="2"/>
      <c r="X13" s="2"/>
      <c r="Y13" s="36"/>
      <c r="AC13" s="36"/>
      <c r="AD13">
        <v>6.6936999999999998</v>
      </c>
      <c r="AG13" s="15"/>
      <c r="AH13">
        <v>439.666</v>
      </c>
      <c r="AK13" s="15"/>
      <c r="AL13">
        <v>136.96</v>
      </c>
      <c r="AO13" s="15"/>
      <c r="AR13">
        <v>138.44</v>
      </c>
      <c r="AS13" s="15"/>
      <c r="AW13" s="15"/>
      <c r="AX13">
        <v>181.58</v>
      </c>
      <c r="BA13" s="15"/>
      <c r="BF13" s="15"/>
      <c r="BG13" s="4"/>
      <c r="BH13" s="4"/>
      <c r="BI13" s="4"/>
      <c r="BJ13" s="15"/>
      <c r="BN13" s="15"/>
      <c r="BR13" s="15"/>
      <c r="BV13" s="15"/>
      <c r="BZ13" s="15"/>
      <c r="CD13" s="15"/>
      <c r="CE13">
        <v>214.53</v>
      </c>
      <c r="CH13" s="15"/>
      <c r="CI13">
        <v>95.1</v>
      </c>
      <c r="CL13" s="15"/>
    </row>
    <row r="14" spans="1:118" x14ac:dyDescent="0.4">
      <c r="A14" s="1">
        <v>28852</v>
      </c>
      <c r="E14" s="15"/>
      <c r="F14">
        <v>15.5541</v>
      </c>
      <c r="I14" s="38"/>
      <c r="M14" s="38"/>
      <c r="N14">
        <v>175.66399999999999</v>
      </c>
      <c r="Q14" s="15"/>
      <c r="R14">
        <v>114.99</v>
      </c>
      <c r="U14" s="15"/>
      <c r="V14" s="2">
        <v>6001.8978999999999</v>
      </c>
      <c r="W14" s="2"/>
      <c r="X14" s="2"/>
      <c r="Y14" s="36"/>
      <c r="AC14" s="36"/>
      <c r="AD14">
        <v>6.9457000000000004</v>
      </c>
      <c r="AG14" s="15"/>
      <c r="AH14">
        <v>519.88300000000004</v>
      </c>
      <c r="AK14" s="15"/>
      <c r="AL14">
        <v>144.86000000000001</v>
      </c>
      <c r="AO14" s="15"/>
      <c r="AR14">
        <v>126.34</v>
      </c>
      <c r="AS14" s="15"/>
      <c r="AW14" s="15"/>
      <c r="AX14">
        <v>257.73</v>
      </c>
      <c r="BA14" s="15"/>
      <c r="BF14" s="15"/>
      <c r="BG14" s="4"/>
      <c r="BH14" s="4"/>
      <c r="BI14" s="4"/>
      <c r="BJ14" s="15"/>
      <c r="BN14" s="15"/>
      <c r="BR14" s="15"/>
      <c r="BV14" s="15"/>
      <c r="BZ14" s="15"/>
      <c r="CD14" s="15"/>
      <c r="CE14">
        <v>220.22</v>
      </c>
      <c r="CH14" s="15"/>
      <c r="CI14">
        <v>96.11</v>
      </c>
      <c r="CL14" s="15"/>
    </row>
    <row r="15" spans="1:118" x14ac:dyDescent="0.4">
      <c r="A15" s="1">
        <v>29217</v>
      </c>
      <c r="E15" s="15"/>
      <c r="F15">
        <v>19.8384</v>
      </c>
      <c r="I15" s="38"/>
      <c r="M15" s="38"/>
      <c r="N15">
        <v>218.21299999999999</v>
      </c>
      <c r="Q15" s="15"/>
      <c r="R15">
        <v>110.03</v>
      </c>
      <c r="U15" s="15"/>
      <c r="V15" s="2">
        <v>6569.4701999999997</v>
      </c>
      <c r="W15" s="2"/>
      <c r="X15" s="2"/>
      <c r="Y15" s="36"/>
      <c r="AC15" s="36"/>
      <c r="AD15">
        <v>19.411200000000001</v>
      </c>
      <c r="AG15" s="15"/>
      <c r="AH15">
        <v>432.93</v>
      </c>
      <c r="AK15" s="15"/>
      <c r="AL15">
        <v>118.97</v>
      </c>
      <c r="AO15" s="15"/>
      <c r="AR15">
        <v>108.22</v>
      </c>
      <c r="AS15" s="15"/>
      <c r="AT15">
        <v>5.827</v>
      </c>
      <c r="AW15" s="15"/>
      <c r="AX15">
        <v>149.4</v>
      </c>
      <c r="BA15" s="15"/>
      <c r="BF15" s="15"/>
      <c r="BG15" s="4"/>
      <c r="BH15" s="4"/>
      <c r="BI15" s="4"/>
      <c r="BJ15" s="15"/>
      <c r="BN15" s="15"/>
      <c r="BR15" s="15"/>
      <c r="BV15" s="15"/>
      <c r="BZ15" s="15"/>
      <c r="CD15" s="15"/>
      <c r="CE15">
        <v>229.79</v>
      </c>
      <c r="CH15" s="15"/>
      <c r="CI15">
        <v>107.94</v>
      </c>
      <c r="CL15" s="15"/>
    </row>
    <row r="16" spans="1:118" x14ac:dyDescent="0.4">
      <c r="A16" s="1">
        <v>29582</v>
      </c>
      <c r="E16" s="15"/>
      <c r="F16">
        <v>14.1435</v>
      </c>
      <c r="G16">
        <v>2.0819999999999999</v>
      </c>
      <c r="H16" s="9">
        <f t="shared" ref="H16:H37" si="0">F16/G16</f>
        <v>6.793227665706052</v>
      </c>
      <c r="I16" s="38"/>
      <c r="M16" s="38"/>
      <c r="N16">
        <v>210.607</v>
      </c>
      <c r="O16" s="9">
        <v>45.567</v>
      </c>
      <c r="P16" s="9">
        <f t="shared" ref="P16:P44" si="1">N16/O16</f>
        <v>4.6219193714749709</v>
      </c>
      <c r="Q16" s="22"/>
      <c r="R16">
        <v>103.54</v>
      </c>
      <c r="S16">
        <v>12.967000000000001</v>
      </c>
      <c r="T16" s="9">
        <f t="shared" ref="T16:T43" si="2">R16/S16</f>
        <v>7.9848847073340021</v>
      </c>
      <c r="U16" s="22"/>
      <c r="V16" s="2">
        <v>7116.3793999999998</v>
      </c>
      <c r="W16">
        <v>76.960999999999999</v>
      </c>
      <c r="X16" s="9">
        <f t="shared" ref="X16:X44" si="3">V16/W16</f>
        <v>92.467345798521322</v>
      </c>
      <c r="Y16" s="22"/>
      <c r="AA16">
        <v>55.698</v>
      </c>
      <c r="AC16" s="22"/>
      <c r="AD16">
        <v>16.586600000000001</v>
      </c>
      <c r="AE16" s="9">
        <v>39.456000000000003</v>
      </c>
      <c r="AF16" s="9">
        <f t="shared" ref="AF16:AF44" si="4">AD16/AE16</f>
        <v>0.42038219789132197</v>
      </c>
      <c r="AG16" s="22"/>
      <c r="AH16">
        <v>256.77999999999997</v>
      </c>
      <c r="AI16">
        <v>12.861000000000001</v>
      </c>
      <c r="AK16" s="22"/>
      <c r="AL16">
        <v>106.87</v>
      </c>
      <c r="AM16">
        <v>36.417000000000002</v>
      </c>
      <c r="AN16" s="9">
        <f t="shared" ref="AN16:AN43" si="5">AL16/AM16</f>
        <v>2.9346184474283987</v>
      </c>
      <c r="AO16" s="22"/>
      <c r="AR16" s="3">
        <v>106.91</v>
      </c>
      <c r="AS16" s="15"/>
      <c r="AT16">
        <v>7.1439000000000004</v>
      </c>
      <c r="AU16">
        <v>38.677</v>
      </c>
      <c r="AV16" s="9">
        <f t="shared" ref="AV16:AV44" si="6">AT16/AU16</f>
        <v>0.18470667321664039</v>
      </c>
      <c r="AW16" s="22"/>
      <c r="AX16">
        <v>124.67</v>
      </c>
      <c r="BA16" s="22"/>
      <c r="BF16" s="15"/>
      <c r="BG16" s="4"/>
      <c r="BH16" s="4"/>
      <c r="BI16" s="4"/>
      <c r="BJ16" s="15"/>
      <c r="BL16">
        <v>58.988999999999997</v>
      </c>
      <c r="BN16" s="15"/>
      <c r="BR16" s="15"/>
      <c r="BT16">
        <v>4.7229999999999999</v>
      </c>
      <c r="BV16" s="15"/>
      <c r="BZ16" s="15"/>
      <c r="CB16">
        <v>29.321999999999999</v>
      </c>
      <c r="CD16" s="15"/>
      <c r="CE16">
        <v>291.99</v>
      </c>
      <c r="CF16">
        <v>43.368000000000002</v>
      </c>
      <c r="CG16" s="9">
        <f t="shared" ref="CG16:CG44" si="7">CE16/CF16</f>
        <v>6.7328444936358602</v>
      </c>
      <c r="CH16" s="22"/>
      <c r="CI16">
        <v>135.76</v>
      </c>
      <c r="CJ16">
        <v>49.552999999999997</v>
      </c>
      <c r="CK16" s="9">
        <f t="shared" ref="CK16:CK44" si="8">CI16/CJ16</f>
        <v>2.7396928541157952</v>
      </c>
      <c r="CL16" s="15"/>
    </row>
    <row r="17" spans="1:90" x14ac:dyDescent="0.4">
      <c r="A17" s="1">
        <v>29948</v>
      </c>
      <c r="E17" s="15"/>
      <c r="F17">
        <v>26.157399999999999</v>
      </c>
      <c r="G17">
        <v>2.629</v>
      </c>
      <c r="H17" s="9">
        <f t="shared" si="0"/>
        <v>9.949562571319893</v>
      </c>
      <c r="I17" s="38"/>
      <c r="M17" s="38"/>
      <c r="N17">
        <v>243.172</v>
      </c>
      <c r="O17" s="9">
        <v>50.076999999999998</v>
      </c>
      <c r="P17" s="9">
        <f t="shared" si="1"/>
        <v>4.8559618187990496</v>
      </c>
      <c r="Q17" s="22"/>
      <c r="R17">
        <v>100.26</v>
      </c>
      <c r="S17">
        <v>13.917</v>
      </c>
      <c r="T17" s="9">
        <f t="shared" si="2"/>
        <v>7.2041388230222037</v>
      </c>
      <c r="U17" s="22"/>
      <c r="V17" s="2">
        <v>7681.7978999999996</v>
      </c>
      <c r="W17">
        <v>80.195999999999998</v>
      </c>
      <c r="X17" s="9">
        <f t="shared" si="3"/>
        <v>95.787793655543908</v>
      </c>
      <c r="Y17" s="22"/>
      <c r="AA17">
        <v>60.414000000000001</v>
      </c>
      <c r="AC17" s="22"/>
      <c r="AD17">
        <v>15.6418</v>
      </c>
      <c r="AE17" s="9">
        <v>44.235999999999997</v>
      </c>
      <c r="AF17" s="9">
        <f t="shared" si="4"/>
        <v>0.3535988787412967</v>
      </c>
      <c r="AG17" s="22"/>
      <c r="AH17">
        <v>183.91</v>
      </c>
      <c r="AI17">
        <v>14.962</v>
      </c>
      <c r="AK17" s="22"/>
      <c r="AL17">
        <v>131.30000000000001</v>
      </c>
      <c r="AM17">
        <v>41.404000000000003</v>
      </c>
      <c r="AN17" s="9">
        <f t="shared" si="5"/>
        <v>3.1711911892570765</v>
      </c>
      <c r="AO17" s="22"/>
      <c r="AR17">
        <v>128.46</v>
      </c>
      <c r="AS17" s="15"/>
      <c r="AT17">
        <v>11.2052</v>
      </c>
      <c r="AU17">
        <v>42.243000000000002</v>
      </c>
      <c r="AV17" s="9">
        <f t="shared" si="6"/>
        <v>0.26525578202305705</v>
      </c>
      <c r="AW17" s="22"/>
      <c r="AX17">
        <v>106.62</v>
      </c>
      <c r="BA17" s="22"/>
      <c r="BF17" s="15"/>
      <c r="BG17" s="4"/>
      <c r="BH17" s="4"/>
      <c r="BI17" s="4"/>
      <c r="BJ17" s="15"/>
      <c r="BL17">
        <v>62.768999999999998</v>
      </c>
      <c r="BN17" s="15"/>
      <c r="BR17" s="15"/>
      <c r="BT17">
        <v>7.0510000000000002</v>
      </c>
      <c r="BV17" s="15"/>
      <c r="BZ17" s="15"/>
      <c r="CB17">
        <v>33.543999999999997</v>
      </c>
      <c r="CD17" s="15"/>
      <c r="CE17">
        <v>313.12</v>
      </c>
      <c r="CF17">
        <v>48.579000000000001</v>
      </c>
      <c r="CG17" s="9">
        <f t="shared" si="7"/>
        <v>6.4455834825747749</v>
      </c>
      <c r="CH17" s="22"/>
      <c r="CI17">
        <v>122.55</v>
      </c>
      <c r="CJ17">
        <v>53.798999999999999</v>
      </c>
      <c r="CK17" s="9">
        <f t="shared" si="8"/>
        <v>2.277923381475492</v>
      </c>
      <c r="CL17" s="15"/>
    </row>
    <row r="18" spans="1:90" x14ac:dyDescent="0.4">
      <c r="A18" s="1">
        <v>30313</v>
      </c>
      <c r="E18" s="15"/>
      <c r="F18">
        <v>25.0305</v>
      </c>
      <c r="G18">
        <v>3.262</v>
      </c>
      <c r="H18" s="9">
        <f t="shared" si="0"/>
        <v>7.6733599019006746</v>
      </c>
      <c r="I18" s="38"/>
      <c r="M18" s="38"/>
      <c r="N18">
        <v>334.21300000000002</v>
      </c>
      <c r="O18" s="9">
        <v>54.523000000000003</v>
      </c>
      <c r="P18" s="9">
        <f t="shared" si="1"/>
        <v>6.1297617519212073</v>
      </c>
      <c r="Q18" s="22"/>
      <c r="R18">
        <v>95</v>
      </c>
      <c r="S18">
        <v>15.311999999999999</v>
      </c>
      <c r="T18" s="9">
        <f t="shared" si="2"/>
        <v>6.2042842215256009</v>
      </c>
      <c r="U18" s="22"/>
      <c r="V18" s="2">
        <v>8016.6977999999999</v>
      </c>
      <c r="W18">
        <v>81.863</v>
      </c>
      <c r="X18" s="9">
        <f t="shared" si="3"/>
        <v>97.928219097760888</v>
      </c>
      <c r="Y18" s="22"/>
      <c r="AA18">
        <v>63.743000000000002</v>
      </c>
      <c r="AC18" s="22"/>
      <c r="AD18">
        <v>13.6433</v>
      </c>
      <c r="AE18" s="9">
        <v>49.390999999999998</v>
      </c>
      <c r="AF18" s="9">
        <f t="shared" si="4"/>
        <v>0.27623048733574945</v>
      </c>
      <c r="AG18" s="22"/>
      <c r="AH18">
        <v>170.36</v>
      </c>
      <c r="AI18">
        <v>16.170999999999999</v>
      </c>
      <c r="AK18" s="22"/>
      <c r="AL18">
        <v>128.99</v>
      </c>
      <c r="AM18">
        <v>43.405000000000001</v>
      </c>
      <c r="AN18" s="9">
        <f t="shared" si="5"/>
        <v>2.9717774449948164</v>
      </c>
      <c r="AO18" s="22"/>
      <c r="AR18">
        <v>105.01</v>
      </c>
      <c r="AS18" s="15"/>
      <c r="AT18">
        <v>15.126799999999999</v>
      </c>
      <c r="AU18">
        <v>46.286999999999999</v>
      </c>
      <c r="AV18" s="9">
        <f t="shared" si="6"/>
        <v>0.32680450234407066</v>
      </c>
      <c r="AW18" s="22"/>
      <c r="AX18">
        <v>123.5</v>
      </c>
      <c r="BA18" s="22"/>
      <c r="BF18" s="15"/>
      <c r="BG18" s="4"/>
      <c r="BH18" s="4"/>
      <c r="BI18" s="4"/>
      <c r="BJ18" s="15"/>
      <c r="BL18">
        <v>65.734999999999999</v>
      </c>
      <c r="BN18" s="15"/>
      <c r="BR18" s="15"/>
      <c r="BT18">
        <v>11.273</v>
      </c>
      <c r="BV18" s="15"/>
      <c r="BZ18" s="15"/>
      <c r="CB18">
        <v>38.243000000000002</v>
      </c>
      <c r="CD18" s="15"/>
      <c r="CE18">
        <v>382.2199</v>
      </c>
      <c r="CF18">
        <v>51.185000000000002</v>
      </c>
      <c r="CG18" s="9">
        <f t="shared" si="7"/>
        <v>7.4674201426199076</v>
      </c>
      <c r="CH18" s="22"/>
      <c r="CI18">
        <v>140.63999999999999</v>
      </c>
      <c r="CJ18">
        <v>55.96</v>
      </c>
      <c r="CK18" s="9">
        <f t="shared" si="8"/>
        <v>2.5132237312365975</v>
      </c>
      <c r="CL18" s="15"/>
    </row>
    <row r="19" spans="1:90" x14ac:dyDescent="0.4">
      <c r="A19" s="1">
        <v>30678</v>
      </c>
      <c r="E19" s="15"/>
      <c r="F19">
        <v>19.0031</v>
      </c>
      <c r="G19">
        <v>3.8050000000000002</v>
      </c>
      <c r="H19" s="9">
        <f t="shared" si="0"/>
        <v>4.9942444152431014</v>
      </c>
      <c r="I19" s="38"/>
      <c r="M19" s="38"/>
      <c r="N19">
        <v>558.13099999999997</v>
      </c>
      <c r="O19" s="9">
        <v>59.167999999999999</v>
      </c>
      <c r="P19" s="9">
        <f t="shared" si="1"/>
        <v>9.4329874256354778</v>
      </c>
      <c r="Q19" s="22"/>
      <c r="R19">
        <v>85.62</v>
      </c>
      <c r="S19">
        <v>17.145</v>
      </c>
      <c r="T19" s="9">
        <f t="shared" si="2"/>
        <v>4.9938757655293093</v>
      </c>
      <c r="U19" s="22"/>
      <c r="V19" s="2">
        <v>9893.8202999999994</v>
      </c>
      <c r="W19">
        <v>83.234999999999999</v>
      </c>
      <c r="X19" s="9">
        <f t="shared" si="3"/>
        <v>118.86610560461344</v>
      </c>
      <c r="Y19" s="22"/>
      <c r="AA19">
        <v>65.73</v>
      </c>
      <c r="AC19" s="22"/>
      <c r="AD19">
        <v>25.994599999999998</v>
      </c>
      <c r="AE19" s="9">
        <v>52.857999999999997</v>
      </c>
      <c r="AF19" s="9">
        <f t="shared" si="4"/>
        <v>0.49178175489046122</v>
      </c>
      <c r="AG19" s="22"/>
      <c r="AH19">
        <v>167.49</v>
      </c>
      <c r="AI19">
        <v>18.294</v>
      </c>
      <c r="AK19" s="22"/>
      <c r="AL19">
        <v>121.21</v>
      </c>
      <c r="AM19">
        <v>44.256999999999998</v>
      </c>
      <c r="AN19" s="9">
        <f t="shared" si="5"/>
        <v>2.7387757868811713</v>
      </c>
      <c r="AO19" s="22"/>
      <c r="AR19">
        <v>134.29</v>
      </c>
      <c r="AS19" s="15"/>
      <c r="AT19">
        <v>25.0169</v>
      </c>
      <c r="AU19">
        <v>50.552</v>
      </c>
      <c r="AV19" s="9">
        <f t="shared" si="6"/>
        <v>0.49487458458616868</v>
      </c>
      <c r="AW19" s="22"/>
      <c r="AX19">
        <v>134.47</v>
      </c>
      <c r="BA19" s="22"/>
      <c r="BF19" s="15"/>
      <c r="BG19" s="4"/>
      <c r="BH19" s="4"/>
      <c r="BI19" s="4"/>
      <c r="BJ19" s="15"/>
      <c r="BL19">
        <v>68.222999999999999</v>
      </c>
      <c r="BN19" s="15"/>
      <c r="BR19" s="15"/>
      <c r="BT19">
        <v>19.913</v>
      </c>
      <c r="BV19" s="15"/>
      <c r="BZ19" s="15"/>
      <c r="CB19">
        <v>42.921999999999997</v>
      </c>
      <c r="CD19" s="15"/>
      <c r="CE19">
        <v>470.5</v>
      </c>
      <c r="CF19">
        <v>53.914999999999999</v>
      </c>
      <c r="CG19" s="9">
        <f t="shared" si="7"/>
        <v>8.7266994342947228</v>
      </c>
      <c r="CH19" s="22"/>
      <c r="CI19">
        <v>164.93</v>
      </c>
      <c r="CJ19">
        <v>58.158999999999999</v>
      </c>
      <c r="CK19" s="9">
        <f t="shared" si="8"/>
        <v>2.8358465585721904</v>
      </c>
      <c r="CL19" s="15"/>
    </row>
    <row r="20" spans="1:90" x14ac:dyDescent="0.4">
      <c r="A20" s="1">
        <v>31044</v>
      </c>
      <c r="E20" s="15"/>
      <c r="F20">
        <v>15.5038</v>
      </c>
      <c r="G20">
        <v>4.5010000000000003</v>
      </c>
      <c r="H20" s="9">
        <f t="shared" si="0"/>
        <v>3.4445234392357253</v>
      </c>
      <c r="I20" s="38"/>
      <c r="M20" s="38"/>
      <c r="N20">
        <v>573.34400000000005</v>
      </c>
      <c r="O20" s="9">
        <v>62.795999999999999</v>
      </c>
      <c r="P20" s="9">
        <f t="shared" si="1"/>
        <v>9.130263074081153</v>
      </c>
      <c r="Q20" s="22"/>
      <c r="R20">
        <v>67.680000000000007</v>
      </c>
      <c r="S20">
        <v>18.699000000000002</v>
      </c>
      <c r="T20" s="9">
        <f t="shared" si="2"/>
        <v>3.6194448901010752</v>
      </c>
      <c r="U20" s="22"/>
      <c r="V20" s="2">
        <v>11542.598599999999</v>
      </c>
      <c r="W20">
        <v>85.49</v>
      </c>
      <c r="X20" s="9">
        <f t="shared" si="3"/>
        <v>135.01694467189145</v>
      </c>
      <c r="Y20" s="22"/>
      <c r="Z20">
        <v>89.5</v>
      </c>
      <c r="AA20">
        <v>66.858000000000004</v>
      </c>
      <c r="AB20" s="9">
        <f t="shared" ref="AB20:AB42" si="9">Z20/AA20</f>
        <v>1.3386580513925035</v>
      </c>
      <c r="AC20" s="22"/>
      <c r="AD20">
        <v>32.2119</v>
      </c>
      <c r="AE20" s="9">
        <v>56.045000000000002</v>
      </c>
      <c r="AF20" s="9">
        <f t="shared" si="4"/>
        <v>0.5747506468016772</v>
      </c>
      <c r="AG20" s="22"/>
      <c r="AH20">
        <v>100.08</v>
      </c>
      <c r="AI20">
        <v>27.591999999999999</v>
      </c>
      <c r="AJ20" s="9">
        <f t="shared" ref="AJ20:AJ43" si="10">AH20/AI20</f>
        <v>3.627138300956799</v>
      </c>
      <c r="AK20" s="22"/>
      <c r="AL20">
        <v>142.46</v>
      </c>
      <c r="AM20">
        <v>45.341000000000001</v>
      </c>
      <c r="AN20" s="9">
        <f t="shared" si="5"/>
        <v>3.1419686376568667</v>
      </c>
      <c r="AO20" s="22"/>
      <c r="AR20">
        <v>211.47</v>
      </c>
      <c r="AS20" s="15"/>
      <c r="AT20">
        <v>22.1675</v>
      </c>
      <c r="AU20">
        <v>54.706000000000003</v>
      </c>
      <c r="AV20" s="9">
        <f t="shared" si="6"/>
        <v>0.40521149416882973</v>
      </c>
      <c r="AW20" s="22"/>
      <c r="AX20">
        <v>142.29</v>
      </c>
      <c r="BA20" s="22"/>
      <c r="BF20" s="15"/>
      <c r="BG20" s="4"/>
      <c r="BH20" s="4"/>
      <c r="BI20" s="4"/>
      <c r="BJ20" s="15"/>
      <c r="BL20">
        <v>71.667000000000002</v>
      </c>
      <c r="BN20" s="15"/>
      <c r="BR20" s="15"/>
      <c r="BT20">
        <v>23.658999999999999</v>
      </c>
      <c r="BV20" s="15"/>
      <c r="BZ20" s="15"/>
      <c r="CB20">
        <v>46.789000000000001</v>
      </c>
      <c r="CD20" s="15"/>
      <c r="CE20">
        <v>592.93979999999999</v>
      </c>
      <c r="CF20">
        <v>56.396999999999998</v>
      </c>
      <c r="CG20" s="9">
        <f t="shared" si="7"/>
        <v>10.513676259375499</v>
      </c>
      <c r="CH20" s="22"/>
      <c r="CI20">
        <v>167.24</v>
      </c>
      <c r="CJ20">
        <v>60.424999999999997</v>
      </c>
      <c r="CK20" s="9">
        <f t="shared" si="8"/>
        <v>2.7677285891601162</v>
      </c>
      <c r="CL20" s="15"/>
    </row>
    <row r="21" spans="1:90" x14ac:dyDescent="0.4">
      <c r="A21" s="1">
        <v>31409</v>
      </c>
      <c r="C21" s="9">
        <v>2E-3</v>
      </c>
      <c r="E21" s="15"/>
      <c r="F21">
        <v>16.271599999999999</v>
      </c>
      <c r="G21">
        <v>5.5119999999999996</v>
      </c>
      <c r="H21" s="9">
        <f t="shared" si="0"/>
        <v>2.9520319303338174</v>
      </c>
      <c r="I21" s="38"/>
      <c r="M21" s="38"/>
      <c r="N21">
        <v>583.32799999999997</v>
      </c>
      <c r="O21" s="9">
        <v>65.891999999999996</v>
      </c>
      <c r="P21" s="9">
        <f t="shared" si="1"/>
        <v>8.8527894129788134</v>
      </c>
      <c r="Q21" s="22"/>
      <c r="R21">
        <v>66.53</v>
      </c>
      <c r="S21">
        <v>19.518000000000001</v>
      </c>
      <c r="T21" s="9">
        <f t="shared" si="2"/>
        <v>3.4086484270929396</v>
      </c>
      <c r="U21" s="22"/>
      <c r="V21" s="2">
        <v>13113.319299999999</v>
      </c>
      <c r="W21">
        <v>86.667000000000002</v>
      </c>
      <c r="X21" s="9">
        <f t="shared" si="3"/>
        <v>151.30694843481371</v>
      </c>
      <c r="Y21" s="22"/>
      <c r="Z21">
        <v>70.400000000000006</v>
      </c>
      <c r="AA21">
        <v>67.555999999999997</v>
      </c>
      <c r="AB21" s="9">
        <f t="shared" si="9"/>
        <v>1.0420984072473209</v>
      </c>
      <c r="AC21" s="22"/>
      <c r="AD21" s="4">
        <v>42.1128</v>
      </c>
      <c r="AE21" s="9">
        <v>59.231000000000002</v>
      </c>
      <c r="AF21" s="10">
        <f t="shared" si="4"/>
        <v>0.71099255457446264</v>
      </c>
      <c r="AG21" s="22"/>
      <c r="AH21">
        <v>131.19</v>
      </c>
      <c r="AI21">
        <v>29.152999999999999</v>
      </c>
      <c r="AJ21" s="9">
        <f t="shared" si="10"/>
        <v>4.500051452680685</v>
      </c>
      <c r="AK21" s="22"/>
      <c r="AL21">
        <v>163.37</v>
      </c>
      <c r="AM21">
        <v>46.707000000000001</v>
      </c>
      <c r="AN21" s="9">
        <f t="shared" si="5"/>
        <v>3.4977626479970882</v>
      </c>
      <c r="AO21" s="22"/>
      <c r="AR21">
        <v>257.01</v>
      </c>
      <c r="AS21" s="15"/>
      <c r="AT21">
        <v>27.5534</v>
      </c>
      <c r="AU21">
        <v>57.758000000000003</v>
      </c>
      <c r="AV21" s="9">
        <f t="shared" si="6"/>
        <v>0.47704906679594167</v>
      </c>
      <c r="AW21" s="22"/>
      <c r="AX21">
        <v>134.94999999999999</v>
      </c>
      <c r="BA21" s="22"/>
      <c r="BF21" s="15"/>
      <c r="BG21" s="4"/>
      <c r="BH21" s="4"/>
      <c r="BI21" s="4"/>
      <c r="BJ21" s="15"/>
      <c r="BL21">
        <v>73.677000000000007</v>
      </c>
      <c r="BN21" s="15"/>
      <c r="BR21" s="15"/>
      <c r="BT21">
        <v>32.161000000000001</v>
      </c>
      <c r="BV21" s="15"/>
      <c r="BZ21" s="15"/>
      <c r="CB21">
        <v>50.615000000000002</v>
      </c>
      <c r="CD21" s="15"/>
      <c r="CE21">
        <v>682.93979999999999</v>
      </c>
      <c r="CF21">
        <v>59.561</v>
      </c>
      <c r="CG21" s="9">
        <f t="shared" si="7"/>
        <v>11.466224542905593</v>
      </c>
      <c r="CH21" s="22"/>
      <c r="CI21">
        <v>211.28</v>
      </c>
      <c r="CJ21">
        <v>62.423999999999999</v>
      </c>
      <c r="CK21" s="9">
        <f t="shared" si="8"/>
        <v>3.3845956683326928</v>
      </c>
      <c r="CL21" s="15"/>
    </row>
    <row r="22" spans="1:90" x14ac:dyDescent="0.4">
      <c r="A22" s="1">
        <v>31773</v>
      </c>
      <c r="C22" s="9">
        <v>4.0000000000000001E-3</v>
      </c>
      <c r="E22" s="15"/>
      <c r="F22">
        <v>33.2759</v>
      </c>
      <c r="G22">
        <v>6.665</v>
      </c>
      <c r="H22" s="9">
        <f t="shared" si="0"/>
        <v>4.9926331582895722</v>
      </c>
      <c r="I22" s="38"/>
      <c r="K22">
        <v>43.954999999999998</v>
      </c>
      <c r="M22" s="38"/>
      <c r="N22" s="2">
        <v>1011.2</v>
      </c>
      <c r="O22" s="9">
        <v>68.117999999999995</v>
      </c>
      <c r="P22" s="9">
        <f t="shared" si="1"/>
        <v>14.844828092427848</v>
      </c>
      <c r="Q22" s="22"/>
      <c r="R22">
        <v>69.69</v>
      </c>
      <c r="S22">
        <v>21.303999999999998</v>
      </c>
      <c r="T22" s="9">
        <f t="shared" si="2"/>
        <v>3.2712166729252723</v>
      </c>
      <c r="U22" s="22"/>
      <c r="V22" s="2">
        <v>18701.296900000001</v>
      </c>
      <c r="W22">
        <v>86.471000000000004</v>
      </c>
      <c r="X22" s="9">
        <f t="shared" si="3"/>
        <v>216.27247169571302</v>
      </c>
      <c r="Y22" s="22"/>
      <c r="Z22">
        <v>75.7</v>
      </c>
      <c r="AA22">
        <v>68.522999999999996</v>
      </c>
      <c r="AB22" s="9">
        <f t="shared" si="9"/>
        <v>1.1047385549377582</v>
      </c>
      <c r="AC22" s="22"/>
      <c r="AD22" s="4">
        <v>38.374499999999998</v>
      </c>
      <c r="AE22" s="9">
        <v>64.48</v>
      </c>
      <c r="AF22" s="9">
        <f t="shared" si="4"/>
        <v>0.59513802729528531</v>
      </c>
      <c r="AG22" s="22"/>
      <c r="AH22">
        <v>424.81</v>
      </c>
      <c r="AI22">
        <v>29.055</v>
      </c>
      <c r="AJ22" s="9">
        <f t="shared" si="10"/>
        <v>14.620891412837722</v>
      </c>
      <c r="AK22" s="22"/>
      <c r="AL22">
        <v>272.61</v>
      </c>
      <c r="AM22">
        <v>47.356000000000002</v>
      </c>
      <c r="AN22" s="9">
        <f t="shared" si="5"/>
        <v>5.7566095109384241</v>
      </c>
      <c r="AO22" s="22"/>
      <c r="AR22">
        <v>579.79</v>
      </c>
      <c r="AS22" s="15"/>
      <c r="AT22">
        <v>41.460900000000002</v>
      </c>
      <c r="AU22">
        <v>59.668999999999997</v>
      </c>
      <c r="AV22" s="9">
        <f t="shared" si="6"/>
        <v>0.69484824615797158</v>
      </c>
      <c r="AW22" s="22"/>
      <c r="AX22">
        <v>207.2</v>
      </c>
      <c r="BA22" s="22"/>
      <c r="BF22" s="15"/>
      <c r="BG22" s="4"/>
      <c r="BH22" s="4"/>
      <c r="BI22" s="4"/>
      <c r="BJ22" s="15"/>
      <c r="BL22">
        <v>74.489999999999995</v>
      </c>
      <c r="BN22" s="15"/>
      <c r="BR22" s="15"/>
      <c r="BT22">
        <v>36.505000000000003</v>
      </c>
      <c r="BV22" s="15"/>
      <c r="BZ22" s="15"/>
      <c r="CB22">
        <v>54.796999999999997</v>
      </c>
      <c r="CD22" s="15"/>
      <c r="CE22">
        <v>835.47990000000004</v>
      </c>
      <c r="CF22">
        <v>61.795000000000002</v>
      </c>
      <c r="CG22" s="9">
        <f t="shared" si="7"/>
        <v>13.520186099198964</v>
      </c>
      <c r="CH22" s="22"/>
      <c r="CI22">
        <v>242.17</v>
      </c>
      <c r="CJ22">
        <v>63.481000000000002</v>
      </c>
      <c r="CK22" s="9">
        <f t="shared" si="8"/>
        <v>3.8148422362596679</v>
      </c>
      <c r="CL22" s="15"/>
    </row>
    <row r="23" spans="1:90" x14ac:dyDescent="0.4">
      <c r="A23" s="1">
        <v>32139</v>
      </c>
      <c r="C23" s="9">
        <v>1.0999999999999999E-2</v>
      </c>
      <c r="E23" s="15"/>
      <c r="F23">
        <v>61.1434</v>
      </c>
      <c r="G23">
        <v>8.2669999999999995</v>
      </c>
      <c r="H23" s="9">
        <f t="shared" si="0"/>
        <v>7.3960808031934198</v>
      </c>
      <c r="I23" s="38"/>
      <c r="K23">
        <v>47.234999999999999</v>
      </c>
      <c r="M23" s="38"/>
      <c r="N23" s="2">
        <v>1318.39</v>
      </c>
      <c r="O23" s="9">
        <v>70.584999999999994</v>
      </c>
      <c r="P23" s="9">
        <f t="shared" si="1"/>
        <v>18.678047743854929</v>
      </c>
      <c r="Q23" s="22"/>
      <c r="R23">
        <v>82.58</v>
      </c>
      <c r="S23">
        <v>23.274999999999999</v>
      </c>
      <c r="T23" s="9">
        <f t="shared" si="2"/>
        <v>3.548012889366273</v>
      </c>
      <c r="U23" s="22"/>
      <c r="V23" s="2">
        <v>21563.9961</v>
      </c>
      <c r="W23">
        <v>87.156999999999996</v>
      </c>
      <c r="X23" s="9">
        <f t="shared" si="3"/>
        <v>247.41553862569847</v>
      </c>
      <c r="Y23" s="22"/>
      <c r="Z23">
        <v>77.569999999999993</v>
      </c>
      <c r="AA23">
        <v>68.790999999999997</v>
      </c>
      <c r="AB23" s="9">
        <f t="shared" si="9"/>
        <v>1.1276184384585193</v>
      </c>
      <c r="AC23" s="22"/>
      <c r="AD23" s="4">
        <v>33.8354</v>
      </c>
      <c r="AE23" s="9">
        <v>69.260000000000005</v>
      </c>
      <c r="AF23" s="11">
        <f t="shared" si="4"/>
        <v>0.48852728847819804</v>
      </c>
      <c r="AG23" s="22"/>
      <c r="AH23">
        <v>816.20500000000004</v>
      </c>
      <c r="AI23">
        <v>31.102</v>
      </c>
      <c r="AJ23" s="9">
        <f t="shared" si="10"/>
        <v>26.24284611922063</v>
      </c>
      <c r="AK23" s="22"/>
      <c r="AL23">
        <v>525.11</v>
      </c>
      <c r="AM23">
        <v>50.222000000000001</v>
      </c>
      <c r="AN23" s="9">
        <f t="shared" si="5"/>
        <v>10.455776352992713</v>
      </c>
      <c r="AO23" s="22"/>
      <c r="AR23">
        <v>738.01</v>
      </c>
      <c r="AS23" s="15"/>
      <c r="AT23">
        <v>38.198900000000002</v>
      </c>
      <c r="AU23">
        <v>62.758000000000003</v>
      </c>
      <c r="AV23" s="9">
        <f t="shared" si="6"/>
        <v>0.60866981102010898</v>
      </c>
      <c r="AW23" s="22"/>
      <c r="AX23">
        <v>284.94</v>
      </c>
      <c r="BA23" s="22"/>
      <c r="BF23" s="15"/>
      <c r="BG23" s="4"/>
      <c r="BH23" s="4"/>
      <c r="BI23" s="4"/>
      <c r="BJ23" s="15"/>
      <c r="BL23">
        <v>75.712999999999994</v>
      </c>
      <c r="BN23" s="15"/>
      <c r="BR23" s="15"/>
      <c r="BT23">
        <v>45.427</v>
      </c>
      <c r="BV23" s="15"/>
      <c r="BZ23" s="15"/>
      <c r="CA23" s="8">
        <v>2407.0801000000001</v>
      </c>
      <c r="CB23">
        <v>57.314</v>
      </c>
      <c r="CC23" s="9">
        <f t="shared" ref="CC23:CC44" si="11">CA23/CB23</f>
        <v>41.998117388421676</v>
      </c>
      <c r="CD23" s="22"/>
      <c r="CE23">
        <v>870.21990000000005</v>
      </c>
      <c r="CF23">
        <v>64.09</v>
      </c>
      <c r="CG23" s="9">
        <f t="shared" si="7"/>
        <v>13.578091745982213</v>
      </c>
      <c r="CH23" s="22"/>
      <c r="CI23">
        <v>247.08</v>
      </c>
      <c r="CJ23">
        <v>66.137</v>
      </c>
      <c r="CK23" s="9">
        <f t="shared" si="8"/>
        <v>3.7358815791463176</v>
      </c>
      <c r="CL23" s="15"/>
    </row>
    <row r="24" spans="1:90" x14ac:dyDescent="0.4">
      <c r="A24" s="1">
        <v>32505</v>
      </c>
      <c r="C24" s="9">
        <v>5.3999999999999999E-2</v>
      </c>
      <c r="E24" s="15"/>
      <c r="F24">
        <v>62.6374</v>
      </c>
      <c r="G24">
        <v>10.593999999999999</v>
      </c>
      <c r="H24" s="9">
        <f t="shared" si="0"/>
        <v>5.9125353973947519</v>
      </c>
      <c r="I24" s="38"/>
      <c r="K24">
        <v>51.078000000000003</v>
      </c>
      <c r="M24" s="38"/>
      <c r="N24" s="7">
        <v>1829.98</v>
      </c>
      <c r="O24" s="9">
        <v>74.745999999999995</v>
      </c>
      <c r="P24" s="10">
        <f t="shared" si="1"/>
        <v>24.48264790089102</v>
      </c>
      <c r="Q24" s="22"/>
      <c r="R24">
        <v>305.12</v>
      </c>
      <c r="S24">
        <v>24.576000000000001</v>
      </c>
      <c r="T24" s="9">
        <f t="shared" si="2"/>
        <v>12.415364583333334</v>
      </c>
      <c r="U24" s="22"/>
      <c r="V24" s="2">
        <v>30158.9961</v>
      </c>
      <c r="W24">
        <v>87.941000000000003</v>
      </c>
      <c r="X24" s="9">
        <f t="shared" si="3"/>
        <v>342.94579433938662</v>
      </c>
      <c r="Y24" s="22"/>
      <c r="Z24">
        <v>98.9</v>
      </c>
      <c r="AA24">
        <v>71.207999999999998</v>
      </c>
      <c r="AB24" s="9">
        <f t="shared" si="9"/>
        <v>1.3888888888888891</v>
      </c>
      <c r="AC24" s="22"/>
      <c r="AD24">
        <v>46.595999999999997</v>
      </c>
      <c r="AE24" s="9">
        <v>73.102000000000004</v>
      </c>
      <c r="AF24" s="9">
        <f t="shared" si="4"/>
        <v>0.63741074115619267</v>
      </c>
      <c r="AG24" s="22"/>
      <c r="AH24">
        <v>838.995</v>
      </c>
      <c r="AI24">
        <v>34.078000000000003</v>
      </c>
      <c r="AJ24" s="9">
        <f t="shared" si="10"/>
        <v>24.619842713774279</v>
      </c>
      <c r="AK24" s="22"/>
      <c r="AL24">
        <v>907.2</v>
      </c>
      <c r="AM24">
        <v>53.83</v>
      </c>
      <c r="AN24" s="9">
        <f t="shared" si="5"/>
        <v>16.853055916775034</v>
      </c>
      <c r="AO24" s="22"/>
      <c r="AR24">
        <v>820.81</v>
      </c>
      <c r="AS24" s="15"/>
      <c r="AT24">
        <v>58.016500000000001</v>
      </c>
      <c r="AU24">
        <v>66.507999999999996</v>
      </c>
      <c r="AV24" s="9">
        <f t="shared" si="6"/>
        <v>0.87232363023997117</v>
      </c>
      <c r="AW24" s="22"/>
      <c r="AX24">
        <v>386.73</v>
      </c>
      <c r="BA24" s="22"/>
      <c r="BF24" s="15"/>
      <c r="BG24" s="4"/>
      <c r="BH24" s="4"/>
      <c r="BI24" s="4"/>
      <c r="BJ24" s="15"/>
      <c r="BL24">
        <v>77.126000000000005</v>
      </c>
      <c r="BN24" s="15"/>
      <c r="BP24">
        <v>10.946999999999999</v>
      </c>
      <c r="BR24" s="15"/>
      <c r="BT24">
        <v>54.787999999999997</v>
      </c>
      <c r="BV24" s="15"/>
      <c r="BW24" s="2">
        <v>1388.87</v>
      </c>
      <c r="BY24" s="2"/>
      <c r="BZ24" s="36"/>
      <c r="CA24" s="8">
        <v>2727.48</v>
      </c>
      <c r="CB24">
        <v>60.662999999999997</v>
      </c>
      <c r="CC24" s="9">
        <f t="shared" si="11"/>
        <v>44.961178972355476</v>
      </c>
      <c r="CD24" s="22"/>
      <c r="CE24">
        <v>926.59</v>
      </c>
      <c r="CF24">
        <v>69.016999999999996</v>
      </c>
      <c r="CG24" s="9">
        <f t="shared" si="7"/>
        <v>13.425532839735139</v>
      </c>
      <c r="CH24" s="22"/>
      <c r="CI24">
        <v>277.72000000000003</v>
      </c>
      <c r="CJ24">
        <v>69.106999999999999</v>
      </c>
      <c r="CK24" s="9">
        <f t="shared" si="8"/>
        <v>4.018695645882473</v>
      </c>
      <c r="CL24" s="15"/>
    </row>
    <row r="25" spans="1:90" x14ac:dyDescent="0.4">
      <c r="A25" s="1">
        <v>32871</v>
      </c>
      <c r="C25" s="9">
        <v>2.7370000000000001</v>
      </c>
      <c r="E25" s="15"/>
      <c r="F25">
        <v>70.092699999999994</v>
      </c>
      <c r="G25">
        <v>13.359</v>
      </c>
      <c r="H25" s="9">
        <f t="shared" si="0"/>
        <v>5.2468523093045878</v>
      </c>
      <c r="I25" s="38"/>
      <c r="K25">
        <v>56.231999999999999</v>
      </c>
      <c r="M25" s="38"/>
      <c r="N25" s="7">
        <v>1533.05</v>
      </c>
      <c r="O25" s="9">
        <v>80.085999999999999</v>
      </c>
      <c r="P25" s="9">
        <f t="shared" si="1"/>
        <v>19.142546762230602</v>
      </c>
      <c r="Q25" s="22"/>
      <c r="R25">
        <v>399.68700000000001</v>
      </c>
      <c r="S25">
        <v>26.077999999999999</v>
      </c>
      <c r="T25" s="9">
        <f t="shared" si="2"/>
        <v>15.326597131681877</v>
      </c>
      <c r="U25" s="22"/>
      <c r="V25" s="35">
        <v>38915.898399999998</v>
      </c>
      <c r="W25">
        <v>90.293999999999997</v>
      </c>
      <c r="X25" s="10">
        <f t="shared" si="3"/>
        <v>430.99096728464792</v>
      </c>
      <c r="Y25" s="22"/>
      <c r="Z25">
        <v>147.1</v>
      </c>
      <c r="AA25">
        <v>72.710999999999999</v>
      </c>
      <c r="AB25" s="9">
        <f t="shared" si="9"/>
        <v>2.0230776636272365</v>
      </c>
      <c r="AC25" s="22"/>
      <c r="AD25">
        <v>71.967100000000002</v>
      </c>
      <c r="AE25" s="9">
        <v>76.194999999999993</v>
      </c>
      <c r="AF25" s="19">
        <f t="shared" si="4"/>
        <v>0.94451210709364142</v>
      </c>
      <c r="AG25" s="22"/>
      <c r="AH25" s="2">
        <v>1110.6398999999999</v>
      </c>
      <c r="AI25">
        <v>39.274000000000001</v>
      </c>
      <c r="AJ25" s="9">
        <f t="shared" si="10"/>
        <v>28.279266181188568</v>
      </c>
      <c r="AK25" s="22"/>
      <c r="AL25">
        <v>909.72</v>
      </c>
      <c r="AM25">
        <v>56.558999999999997</v>
      </c>
      <c r="AN25" s="9">
        <f t="shared" si="5"/>
        <v>16.084442794250254</v>
      </c>
      <c r="AO25" s="22"/>
      <c r="AR25">
        <v>846.26</v>
      </c>
      <c r="AS25" s="15"/>
      <c r="AT25" s="5">
        <v>71.741600000000005</v>
      </c>
      <c r="AU25">
        <v>70.882999999999996</v>
      </c>
      <c r="AV25" s="10">
        <f t="shared" si="6"/>
        <v>1.0121129184712838</v>
      </c>
      <c r="AW25" s="22"/>
      <c r="AX25">
        <v>879.19</v>
      </c>
      <c r="BA25" s="22"/>
      <c r="BF25" s="15"/>
      <c r="BG25" s="4"/>
      <c r="BH25" s="4"/>
      <c r="BI25" s="4"/>
      <c r="BJ25" s="15"/>
      <c r="BL25">
        <v>79.356999999999999</v>
      </c>
      <c r="BN25" s="15"/>
      <c r="BP25">
        <v>12.928000000000001</v>
      </c>
      <c r="BR25" s="15"/>
      <c r="BT25">
        <v>68.606999999999999</v>
      </c>
      <c r="BV25" s="15"/>
      <c r="BW25" s="2">
        <v>1734.78</v>
      </c>
      <c r="BY25" s="2"/>
      <c r="BZ25" s="36"/>
      <c r="CA25" s="8">
        <v>3000</v>
      </c>
      <c r="CB25">
        <v>64.844999999999999</v>
      </c>
      <c r="CC25" s="9">
        <f t="shared" si="11"/>
        <v>46.264168401572981</v>
      </c>
      <c r="CD25" s="22"/>
      <c r="CE25" s="2">
        <v>1204.6998000000001</v>
      </c>
      <c r="CF25">
        <v>72.863</v>
      </c>
      <c r="CG25" s="9">
        <f t="shared" si="7"/>
        <v>16.533766108999082</v>
      </c>
      <c r="CH25" s="22"/>
      <c r="CI25">
        <v>353.4</v>
      </c>
      <c r="CJ25">
        <v>72.515000000000001</v>
      </c>
      <c r="CK25" s="9">
        <f t="shared" si="8"/>
        <v>4.8734744535613315</v>
      </c>
      <c r="CL25" s="15"/>
    </row>
    <row r="26" spans="1:90" x14ac:dyDescent="0.4">
      <c r="A26" s="1">
        <v>33235</v>
      </c>
      <c r="C26" s="9">
        <v>39.521999999999998</v>
      </c>
      <c r="E26" s="15"/>
      <c r="F26">
        <v>100</v>
      </c>
      <c r="G26">
        <v>17.681999999999999</v>
      </c>
      <c r="H26" s="9">
        <f t="shared" si="0"/>
        <v>5.6554688383667013</v>
      </c>
      <c r="I26" s="38"/>
      <c r="K26">
        <v>62.698999999999998</v>
      </c>
      <c r="M26" s="38"/>
      <c r="N26" s="7">
        <v>1000</v>
      </c>
      <c r="O26" s="9">
        <v>81.741</v>
      </c>
      <c r="P26" s="9">
        <f t="shared" si="1"/>
        <v>12.233762738405451</v>
      </c>
      <c r="Q26" s="22"/>
      <c r="R26">
        <v>417.78800000000001</v>
      </c>
      <c r="S26">
        <v>28.669</v>
      </c>
      <c r="T26" s="9">
        <f t="shared" si="2"/>
        <v>14.572813840733893</v>
      </c>
      <c r="U26" s="22"/>
      <c r="V26" s="7">
        <v>23848.699199999999</v>
      </c>
      <c r="W26">
        <v>93.724999999999994</v>
      </c>
      <c r="X26" s="9">
        <f t="shared" si="3"/>
        <v>254.45397919445185</v>
      </c>
      <c r="Y26" s="22"/>
      <c r="Z26">
        <v>131.05000000000001</v>
      </c>
      <c r="AA26">
        <v>77.805999999999997</v>
      </c>
      <c r="AB26" s="9">
        <f t="shared" si="9"/>
        <v>1.6843174048273915</v>
      </c>
      <c r="AC26" s="22"/>
      <c r="AD26">
        <v>62.287199999999999</v>
      </c>
      <c r="AE26" s="9">
        <v>79.569000000000003</v>
      </c>
      <c r="AF26" s="9">
        <f t="shared" si="4"/>
        <v>0.78280737473136519</v>
      </c>
      <c r="AG26" s="22"/>
      <c r="AH26">
        <v>653.11</v>
      </c>
      <c r="AI26">
        <v>46.412999999999997</v>
      </c>
      <c r="AJ26" s="9">
        <f t="shared" si="10"/>
        <v>14.071704048434707</v>
      </c>
      <c r="AK26" s="22"/>
      <c r="AL26">
        <v>696.11</v>
      </c>
      <c r="AM26">
        <v>61.84</v>
      </c>
      <c r="AN26" s="9">
        <f t="shared" si="5"/>
        <v>11.256630012936609</v>
      </c>
      <c r="AO26" s="22"/>
      <c r="AR26">
        <v>555.32000000000005</v>
      </c>
      <c r="AS26" s="15"/>
      <c r="AT26">
        <v>50.4236</v>
      </c>
      <c r="AU26">
        <v>78.64</v>
      </c>
      <c r="AV26" s="9">
        <f t="shared" si="6"/>
        <v>0.64119532044760941</v>
      </c>
      <c r="AW26" s="22"/>
      <c r="AX26">
        <v>612.86</v>
      </c>
      <c r="AY26">
        <v>65.688999999999993</v>
      </c>
      <c r="AZ26" s="9">
        <f t="shared" ref="AZ26:AZ43" si="12">AX26/AY26</f>
        <v>9.329720348916867</v>
      </c>
      <c r="BA26" s="22"/>
      <c r="BF26" s="15"/>
      <c r="BG26" s="4"/>
      <c r="BH26" s="4"/>
      <c r="BI26" s="4"/>
      <c r="BJ26" s="15"/>
      <c r="BL26">
        <v>82.108999999999995</v>
      </c>
      <c r="BN26" s="15"/>
      <c r="BP26">
        <v>17.245999999999999</v>
      </c>
      <c r="BR26" s="15"/>
      <c r="BT26">
        <v>73.546000000000006</v>
      </c>
      <c r="BV26" s="15"/>
      <c r="BW26" s="2">
        <v>1215.9301</v>
      </c>
      <c r="BY26" s="2"/>
      <c r="BZ26" s="36"/>
      <c r="CA26" s="8">
        <v>2248.7800000000002</v>
      </c>
      <c r="CB26">
        <v>69.087000000000003</v>
      </c>
      <c r="CC26" s="9">
        <f t="shared" si="11"/>
        <v>32.54997322216915</v>
      </c>
      <c r="CD26" s="22"/>
      <c r="CE26" s="2">
        <v>1032.25</v>
      </c>
      <c r="CF26">
        <v>78.525999999999996</v>
      </c>
      <c r="CG26" s="9">
        <f t="shared" si="7"/>
        <v>13.145327662175585</v>
      </c>
      <c r="CH26" s="22"/>
      <c r="CI26">
        <v>330.22</v>
      </c>
      <c r="CJ26">
        <v>76.694999999999993</v>
      </c>
      <c r="CK26" s="9">
        <f t="shared" si="8"/>
        <v>4.3056261816285293</v>
      </c>
      <c r="CL26" s="15"/>
    </row>
    <row r="27" spans="1:90" x14ac:dyDescent="0.4">
      <c r="A27" s="1">
        <v>33602</v>
      </c>
      <c r="C27" s="9">
        <v>72.715999999999994</v>
      </c>
      <c r="E27" s="15"/>
      <c r="F27">
        <v>358.09</v>
      </c>
      <c r="G27">
        <v>22.425000000000001</v>
      </c>
      <c r="H27" s="9">
        <f t="shared" si="0"/>
        <v>15.96833890746934</v>
      </c>
      <c r="I27" s="38"/>
      <c r="K27">
        <v>68.885000000000005</v>
      </c>
      <c r="M27" s="38"/>
      <c r="N27" s="4">
        <v>781.5</v>
      </c>
      <c r="O27" s="9">
        <v>85.447999999999993</v>
      </c>
      <c r="P27" s="11">
        <f t="shared" si="1"/>
        <v>9.1459133039977534</v>
      </c>
      <c r="Q27" s="22"/>
      <c r="R27">
        <v>247.39</v>
      </c>
      <c r="S27">
        <v>31.516999999999999</v>
      </c>
      <c r="T27" s="9">
        <f t="shared" si="2"/>
        <v>7.8494146016435575</v>
      </c>
      <c r="U27" s="22"/>
      <c r="V27" s="7">
        <v>22983.800800000001</v>
      </c>
      <c r="W27">
        <v>96.176000000000002</v>
      </c>
      <c r="X27" s="9">
        <f t="shared" si="3"/>
        <v>238.97646814174016</v>
      </c>
      <c r="Y27" s="22"/>
      <c r="Z27">
        <v>140.53</v>
      </c>
      <c r="AA27">
        <v>81.085999999999999</v>
      </c>
      <c r="AB27" s="9">
        <f t="shared" si="9"/>
        <v>1.7330981920430162</v>
      </c>
      <c r="AC27" s="22"/>
      <c r="AD27">
        <v>56.421900000000001</v>
      </c>
      <c r="AE27" s="9">
        <v>81.817999999999998</v>
      </c>
      <c r="AF27" s="9">
        <f t="shared" si="4"/>
        <v>0.68960253245007219</v>
      </c>
      <c r="AG27" s="22"/>
      <c r="AH27" s="2">
        <v>1154.26</v>
      </c>
      <c r="AI27">
        <v>52.588999999999999</v>
      </c>
      <c r="AJ27" s="9">
        <f t="shared" si="10"/>
        <v>21.94869649546483</v>
      </c>
      <c r="AK27" s="22"/>
      <c r="AL27">
        <v>610.91999999999996</v>
      </c>
      <c r="AM27">
        <v>67.561000000000007</v>
      </c>
      <c r="AN27" s="9">
        <f t="shared" si="5"/>
        <v>9.0424949305072442</v>
      </c>
      <c r="AO27" s="22"/>
      <c r="AR27">
        <v>548.71</v>
      </c>
      <c r="AS27" s="15"/>
      <c r="AT27">
        <v>53.150599999999997</v>
      </c>
      <c r="AU27">
        <v>84.852999999999994</v>
      </c>
      <c r="AV27" s="9">
        <f t="shared" si="6"/>
        <v>0.62638445311303081</v>
      </c>
      <c r="AW27" s="22"/>
      <c r="AX27">
        <v>711.36</v>
      </c>
      <c r="AY27">
        <v>68.718999999999994</v>
      </c>
      <c r="AZ27" s="9">
        <f t="shared" si="12"/>
        <v>10.351722231115122</v>
      </c>
      <c r="BA27" s="22"/>
      <c r="BD27" s="2"/>
      <c r="BE27" s="2"/>
      <c r="BF27" s="36"/>
      <c r="BG27" s="7"/>
      <c r="BH27" s="7"/>
      <c r="BI27" s="7"/>
      <c r="BJ27" s="36"/>
      <c r="BL27">
        <v>84.322000000000003</v>
      </c>
      <c r="BN27" s="15"/>
      <c r="BP27">
        <v>22.798999999999999</v>
      </c>
      <c r="BR27" s="15"/>
      <c r="BT27">
        <v>79.103999999999999</v>
      </c>
      <c r="BV27" s="15"/>
      <c r="BW27" s="2">
        <v>1366.24</v>
      </c>
      <c r="BY27" s="2"/>
      <c r="BZ27" s="36"/>
      <c r="CA27" s="8">
        <v>2603.2997999999998</v>
      </c>
      <c r="CB27">
        <v>72.903000000000006</v>
      </c>
      <c r="CC27" s="9">
        <f t="shared" si="11"/>
        <v>35.709090160898725</v>
      </c>
      <c r="CD27" s="22"/>
      <c r="CE27" s="2">
        <v>1187.6998000000001</v>
      </c>
      <c r="CF27">
        <v>84.081000000000003</v>
      </c>
      <c r="CG27" s="9">
        <f t="shared" si="7"/>
        <v>14.125662159108479</v>
      </c>
      <c r="CH27" s="22"/>
      <c r="CI27">
        <v>417.09</v>
      </c>
      <c r="CJ27">
        <v>78.941000000000003</v>
      </c>
      <c r="CK27" s="9">
        <f t="shared" si="8"/>
        <v>5.2835662076740855</v>
      </c>
      <c r="CL27" s="15"/>
    </row>
    <row r="28" spans="1:90" x14ac:dyDescent="0.4">
      <c r="A28" s="1">
        <v>33968</v>
      </c>
      <c r="C28" s="9">
        <v>85.474999999999994</v>
      </c>
      <c r="E28" s="15"/>
      <c r="F28">
        <v>499.87</v>
      </c>
      <c r="G28">
        <v>28.061</v>
      </c>
      <c r="H28" s="9">
        <f t="shared" si="0"/>
        <v>17.813691600441896</v>
      </c>
      <c r="I28" s="38"/>
      <c r="K28">
        <v>75.539000000000001</v>
      </c>
      <c r="M28" s="38"/>
      <c r="N28" s="19">
        <v>829</v>
      </c>
      <c r="O28" s="9">
        <v>87.671999999999997</v>
      </c>
      <c r="P28" s="9">
        <f t="shared" si="1"/>
        <v>9.4556985126380155</v>
      </c>
      <c r="Q28" s="22"/>
      <c r="R28">
        <v>274.33499999999998</v>
      </c>
      <c r="S28">
        <v>33.104999999999997</v>
      </c>
      <c r="T28" s="9">
        <f t="shared" si="2"/>
        <v>8.2868146805618483</v>
      </c>
      <c r="U28" s="22"/>
      <c r="V28" s="7">
        <v>16925</v>
      </c>
      <c r="W28">
        <v>97.254999999999995</v>
      </c>
      <c r="X28" s="11">
        <f t="shared" si="3"/>
        <v>174.02704231144929</v>
      </c>
      <c r="Y28" s="22"/>
      <c r="Z28" s="4">
        <v>162.07</v>
      </c>
      <c r="AA28">
        <v>85.052000000000007</v>
      </c>
      <c r="AB28" s="9">
        <f t="shared" si="9"/>
        <v>1.9055401401495553</v>
      </c>
      <c r="AC28" s="22"/>
      <c r="AD28">
        <v>50.769500000000001</v>
      </c>
      <c r="AE28" s="9">
        <v>83.599000000000004</v>
      </c>
      <c r="AF28" s="9">
        <f t="shared" si="4"/>
        <v>0.60729793418581557</v>
      </c>
      <c r="AG28" s="22"/>
      <c r="AH28" s="2">
        <v>1272.3998999999999</v>
      </c>
      <c r="AI28">
        <v>56.536000000000001</v>
      </c>
      <c r="AJ28" s="9">
        <f t="shared" si="10"/>
        <v>22.506012098485918</v>
      </c>
      <c r="AK28" s="22"/>
      <c r="AL28">
        <v>678.43989999999997</v>
      </c>
      <c r="AM28">
        <v>70.572000000000003</v>
      </c>
      <c r="AN28" s="9">
        <f t="shared" si="5"/>
        <v>9.6134430085586349</v>
      </c>
      <c r="AO28" s="22"/>
      <c r="AR28">
        <v>417.18</v>
      </c>
      <c r="AS28" s="15"/>
      <c r="AT28" s="3">
        <v>53.146000000000001</v>
      </c>
      <c r="AU28">
        <v>86.361000000000004</v>
      </c>
      <c r="AV28" s="11">
        <f t="shared" si="6"/>
        <v>0.61539352253910906</v>
      </c>
      <c r="AW28" s="22"/>
      <c r="AX28">
        <v>893.42</v>
      </c>
      <c r="AY28">
        <v>70.87</v>
      </c>
      <c r="AZ28" s="9">
        <f t="shared" si="12"/>
        <v>12.606462537039649</v>
      </c>
      <c r="BA28" s="22"/>
      <c r="BD28" s="2"/>
      <c r="BE28" s="2"/>
      <c r="BF28" s="36"/>
      <c r="BG28" s="7"/>
      <c r="BH28" s="7"/>
      <c r="BI28" s="7"/>
      <c r="BJ28" s="36"/>
      <c r="BK28">
        <v>383.46</v>
      </c>
      <c r="BL28">
        <v>87.367999999999995</v>
      </c>
      <c r="BM28" s="9">
        <f t="shared" ref="BM28:BM44" si="13">BK28/BL28</f>
        <v>4.3890211519091658</v>
      </c>
      <c r="BN28" s="22"/>
      <c r="BP28">
        <v>27.724</v>
      </c>
      <c r="BR28" s="15"/>
      <c r="BS28">
        <v>395.42129999999997</v>
      </c>
      <c r="BT28">
        <v>80.292000000000002</v>
      </c>
      <c r="BU28" s="9">
        <f t="shared" ref="BU28:BU44" si="14">BS28/BT28</f>
        <v>4.9247907637124495</v>
      </c>
      <c r="BV28" s="22"/>
      <c r="BW28" s="2">
        <v>1191.1899000000001</v>
      </c>
      <c r="BY28" s="2"/>
      <c r="BZ28" s="36"/>
      <c r="CA28" s="8">
        <v>2344.5698000000002</v>
      </c>
      <c r="CB28">
        <v>76.811000000000007</v>
      </c>
      <c r="CC28" s="9">
        <f t="shared" si="11"/>
        <v>30.523880694171407</v>
      </c>
      <c r="CD28" s="22"/>
      <c r="CE28" s="2">
        <v>1363.7899</v>
      </c>
      <c r="CF28">
        <v>86.325000000000003</v>
      </c>
      <c r="CG28" s="9">
        <f t="shared" si="7"/>
        <v>15.798319142774398</v>
      </c>
      <c r="CH28" s="22"/>
      <c r="CI28">
        <v>435.71</v>
      </c>
      <c r="CJ28">
        <v>81.426000000000002</v>
      </c>
      <c r="CK28" s="9">
        <f t="shared" si="8"/>
        <v>5.3509935401468818</v>
      </c>
      <c r="CL28" s="15"/>
    </row>
    <row r="29" spans="1:90" x14ac:dyDescent="0.4">
      <c r="A29" s="1">
        <v>34333</v>
      </c>
      <c r="B29">
        <v>789.29</v>
      </c>
      <c r="C29" s="9">
        <v>96.215999999999994</v>
      </c>
      <c r="D29" s="9">
        <f>B29/C29</f>
        <v>8.2033133782323109</v>
      </c>
      <c r="E29" s="22"/>
      <c r="F29">
        <v>749.44</v>
      </c>
      <c r="G29">
        <v>34.405000000000001</v>
      </c>
      <c r="H29" s="9">
        <f t="shared" si="0"/>
        <v>21.782880395291382</v>
      </c>
      <c r="I29" s="38"/>
      <c r="K29">
        <v>82.287000000000006</v>
      </c>
      <c r="M29" s="38"/>
      <c r="N29" s="2">
        <v>1582.1</v>
      </c>
      <c r="O29" s="9">
        <v>90.266999999999996</v>
      </c>
      <c r="P29" s="9">
        <f t="shared" si="1"/>
        <v>17.526892441312995</v>
      </c>
      <c r="Q29" s="22"/>
      <c r="R29">
        <v>588.76499999999999</v>
      </c>
      <c r="S29">
        <v>36.473999999999997</v>
      </c>
      <c r="T29" s="9">
        <f t="shared" si="2"/>
        <v>16.142046389208751</v>
      </c>
      <c r="U29" s="22"/>
      <c r="V29" s="2">
        <v>17417.199199999999</v>
      </c>
      <c r="W29">
        <v>98.332999999999998</v>
      </c>
      <c r="X29" s="9">
        <f t="shared" si="3"/>
        <v>177.12466008359351</v>
      </c>
      <c r="Y29" s="22"/>
      <c r="Z29" s="4">
        <v>383.73</v>
      </c>
      <c r="AA29">
        <v>87.950999999999993</v>
      </c>
      <c r="AB29" s="10">
        <f t="shared" si="9"/>
        <v>4.3629975781969508</v>
      </c>
      <c r="AC29" s="22"/>
      <c r="AD29">
        <v>83.644400000000005</v>
      </c>
      <c r="AE29" s="9">
        <v>85.191999999999993</v>
      </c>
      <c r="AF29" s="9">
        <f t="shared" si="4"/>
        <v>0.9818339750211289</v>
      </c>
      <c r="AG29" s="22"/>
      <c r="AH29" s="7">
        <v>3241.8600999999999</v>
      </c>
      <c r="AI29">
        <v>60.865000000000002</v>
      </c>
      <c r="AJ29" s="10">
        <f t="shared" si="10"/>
        <v>53.263124948656859</v>
      </c>
      <c r="AK29" s="22"/>
      <c r="AL29">
        <v>866.18</v>
      </c>
      <c r="AM29">
        <v>74.667000000000002</v>
      </c>
      <c r="AN29" s="9">
        <f t="shared" si="5"/>
        <v>11.600573211726733</v>
      </c>
      <c r="AO29" s="22"/>
      <c r="AR29">
        <v>675.96</v>
      </c>
      <c r="AS29" s="15"/>
      <c r="AT29">
        <v>80.858400000000003</v>
      </c>
      <c r="AU29">
        <v>89.948999999999998</v>
      </c>
      <c r="AV29" s="9">
        <f t="shared" si="6"/>
        <v>0.89893606376946944</v>
      </c>
      <c r="AW29" s="22"/>
      <c r="AX29" s="7">
        <v>1682.85</v>
      </c>
      <c r="AY29">
        <v>73.998000000000005</v>
      </c>
      <c r="AZ29" s="10">
        <f t="shared" si="12"/>
        <v>22.741830860293518</v>
      </c>
      <c r="BA29" s="22"/>
      <c r="BD29" s="7"/>
      <c r="BE29" s="7"/>
      <c r="BF29" s="36"/>
      <c r="BG29" s="7"/>
      <c r="BH29" s="7"/>
      <c r="BI29" s="7"/>
      <c r="BJ29" s="36"/>
      <c r="BK29">
        <v>566.95000000000005</v>
      </c>
      <c r="BL29">
        <v>90.087999999999994</v>
      </c>
      <c r="BM29" s="9">
        <f t="shared" si="13"/>
        <v>6.2932910043513015</v>
      </c>
      <c r="BN29" s="22"/>
      <c r="BP29">
        <v>33.573</v>
      </c>
      <c r="BR29" s="15"/>
      <c r="BS29">
        <v>337.74090000000001</v>
      </c>
      <c r="BT29">
        <v>84.1</v>
      </c>
      <c r="BU29" s="9">
        <f t="shared" si="14"/>
        <v>4.0159441141498222</v>
      </c>
      <c r="BV29" s="22"/>
      <c r="BW29" s="2">
        <v>1762.1801</v>
      </c>
      <c r="BY29" s="2"/>
      <c r="BZ29" s="36"/>
      <c r="CA29" s="8">
        <v>3615.22</v>
      </c>
      <c r="CB29">
        <v>80.594999999999999</v>
      </c>
      <c r="CC29" s="9">
        <f t="shared" si="11"/>
        <v>44.856628823127984</v>
      </c>
      <c r="CD29" s="22"/>
      <c r="CE29" s="2">
        <v>1682.1697999999999</v>
      </c>
      <c r="CF29">
        <v>88.355000000000004</v>
      </c>
      <c r="CG29" s="9">
        <f t="shared" si="7"/>
        <v>19.038761813140169</v>
      </c>
      <c r="CH29" s="22"/>
      <c r="CI29">
        <v>466.45</v>
      </c>
      <c r="CJ29">
        <v>83.587000000000003</v>
      </c>
      <c r="CK29" s="9">
        <f t="shared" si="8"/>
        <v>5.5804132221517699</v>
      </c>
      <c r="CL29" s="15"/>
    </row>
    <row r="30" spans="1:90" x14ac:dyDescent="0.4">
      <c r="A30" s="1">
        <v>34698</v>
      </c>
      <c r="B30">
        <v>595.01</v>
      </c>
      <c r="C30" s="9">
        <v>99.924000000000007</v>
      </c>
      <c r="D30" s="9">
        <f t="shared" ref="D30:D43" si="15">B30/C30</f>
        <v>5.9546255153916974</v>
      </c>
      <c r="E30" s="22"/>
      <c r="F30">
        <v>867.87</v>
      </c>
      <c r="G30">
        <v>42.179000000000002</v>
      </c>
      <c r="H30" s="9">
        <f t="shared" si="0"/>
        <v>20.575878991915406</v>
      </c>
      <c r="I30" s="38"/>
      <c r="J30" s="4">
        <v>8191</v>
      </c>
      <c r="K30">
        <v>90.159000000000006</v>
      </c>
      <c r="L30" s="9">
        <f t="shared" ref="L30:L36" si="16">J30/K30</f>
        <v>90.850608369658048</v>
      </c>
      <c r="M30" s="38"/>
      <c r="N30" s="7">
        <v>1846.6998000000001</v>
      </c>
      <c r="O30" s="9">
        <v>91.656999999999996</v>
      </c>
      <c r="P30" s="9">
        <f t="shared" si="1"/>
        <v>20.147940691927513</v>
      </c>
      <c r="Q30" s="22"/>
      <c r="R30">
        <v>469.64</v>
      </c>
      <c r="S30">
        <v>39.988999999999997</v>
      </c>
      <c r="T30" s="9">
        <f t="shared" si="2"/>
        <v>11.744229663157368</v>
      </c>
      <c r="U30" s="22"/>
      <c r="V30" s="2">
        <v>19723.099600000001</v>
      </c>
      <c r="W30">
        <v>98.921999999999997</v>
      </c>
      <c r="X30" s="9">
        <f t="shared" si="3"/>
        <v>199.38031580437115</v>
      </c>
      <c r="Y30" s="22"/>
      <c r="Z30" s="4">
        <v>283.67</v>
      </c>
      <c r="AA30">
        <v>83.688999999999993</v>
      </c>
      <c r="AB30" s="9">
        <f t="shared" si="9"/>
        <v>3.3895733011506892</v>
      </c>
      <c r="AC30" s="22"/>
      <c r="AD30">
        <v>89.606499999999997</v>
      </c>
      <c r="AE30" s="9">
        <v>86.784999999999997</v>
      </c>
      <c r="AF30" s="9">
        <f t="shared" si="4"/>
        <v>1.0325113786944748</v>
      </c>
      <c r="AG30" s="22"/>
      <c r="AH30" s="7">
        <v>2785.8101000000001</v>
      </c>
      <c r="AI30">
        <v>64.638999999999996</v>
      </c>
      <c r="AJ30" s="9">
        <f t="shared" si="10"/>
        <v>43.097976453843657</v>
      </c>
      <c r="AK30" s="22"/>
      <c r="AL30" s="7">
        <v>1027.3699999999999</v>
      </c>
      <c r="AM30">
        <v>78.822999999999993</v>
      </c>
      <c r="AN30" s="10">
        <f t="shared" si="5"/>
        <v>13.033886048488386</v>
      </c>
      <c r="AO30" s="22"/>
      <c r="AR30">
        <v>602.82000000000005</v>
      </c>
      <c r="AS30" s="15"/>
      <c r="AT30">
        <v>84.560299999999998</v>
      </c>
      <c r="AU30">
        <v>92.17</v>
      </c>
      <c r="AV30" s="9">
        <f t="shared" si="6"/>
        <v>0.9174384289899099</v>
      </c>
      <c r="AW30" s="22"/>
      <c r="AX30" s="7">
        <v>1360.09</v>
      </c>
      <c r="AY30">
        <v>77.516999999999996</v>
      </c>
      <c r="AZ30" s="9">
        <f t="shared" si="12"/>
        <v>17.545699652979348</v>
      </c>
      <c r="BA30" s="22"/>
      <c r="BD30" s="7"/>
      <c r="BE30" s="7"/>
      <c r="BF30" s="36"/>
      <c r="BG30" s="7"/>
      <c r="BH30" s="7"/>
      <c r="BI30" s="7"/>
      <c r="BJ30" s="36"/>
      <c r="BK30">
        <v>517.72</v>
      </c>
      <c r="BL30">
        <v>92.263999999999996</v>
      </c>
      <c r="BM30" s="9">
        <f t="shared" si="13"/>
        <v>5.6112893436226488</v>
      </c>
      <c r="BN30" s="22"/>
      <c r="BP30">
        <v>40.691000000000003</v>
      </c>
      <c r="BR30" s="15"/>
      <c r="BS30">
        <v>415.81259999999997</v>
      </c>
      <c r="BT30">
        <v>84.533000000000001</v>
      </c>
      <c r="BU30" s="9">
        <f t="shared" si="14"/>
        <v>4.9189381661599612</v>
      </c>
      <c r="BV30" s="22"/>
      <c r="BW30" s="2">
        <v>1796.37</v>
      </c>
      <c r="BY30" s="2"/>
      <c r="BZ30" s="36"/>
      <c r="CA30" s="8">
        <v>3087.6799000000001</v>
      </c>
      <c r="CB30">
        <v>84.088999999999999</v>
      </c>
      <c r="CC30" s="9">
        <f t="shared" si="11"/>
        <v>36.719189192403292</v>
      </c>
      <c r="CD30" s="22"/>
      <c r="CE30" s="2">
        <v>1521.4398000000001</v>
      </c>
      <c r="CF30">
        <v>89.956999999999994</v>
      </c>
      <c r="CG30" s="9">
        <f t="shared" si="7"/>
        <v>16.912967306602045</v>
      </c>
      <c r="CH30" s="22"/>
      <c r="CI30">
        <v>459.27</v>
      </c>
      <c r="CJ30">
        <v>85.863</v>
      </c>
      <c r="CK30" s="9">
        <f t="shared" si="8"/>
        <v>5.3488697110513259</v>
      </c>
      <c r="CL30" s="15"/>
    </row>
    <row r="31" spans="1:90" x14ac:dyDescent="0.4">
      <c r="A31" s="1">
        <v>35062</v>
      </c>
      <c r="B31">
        <v>674.36</v>
      </c>
      <c r="C31" s="9">
        <v>101.53100000000001</v>
      </c>
      <c r="D31" s="9">
        <f t="shared" si="15"/>
        <v>6.6419123223448997</v>
      </c>
      <c r="E31" s="22"/>
      <c r="F31">
        <v>756.43989999999997</v>
      </c>
      <c r="G31">
        <v>50.39</v>
      </c>
      <c r="H31" s="9">
        <f t="shared" si="0"/>
        <v>15.011706687834886</v>
      </c>
      <c r="I31" s="38"/>
      <c r="J31" s="4">
        <v>10073.4</v>
      </c>
      <c r="K31">
        <v>96.438999999999993</v>
      </c>
      <c r="L31" s="9">
        <f t="shared" si="16"/>
        <v>104.45359242630057</v>
      </c>
      <c r="M31" s="38"/>
      <c r="N31" s="2">
        <v>1712.1699000000001</v>
      </c>
      <c r="O31" s="9">
        <v>91.287000000000006</v>
      </c>
      <c r="P31" s="9">
        <f t="shared" si="1"/>
        <v>18.755900621118013</v>
      </c>
      <c r="Q31" s="22"/>
      <c r="R31">
        <v>513.85</v>
      </c>
      <c r="S31">
        <v>43.582000000000001</v>
      </c>
      <c r="T31" s="9">
        <f t="shared" si="2"/>
        <v>11.790418062502868</v>
      </c>
      <c r="U31" s="22"/>
      <c r="V31" s="7">
        <v>19868.199199999999</v>
      </c>
      <c r="W31">
        <v>98.528999999999996</v>
      </c>
      <c r="X31" s="34">
        <f t="shared" si="3"/>
        <v>201.64823757472419</v>
      </c>
      <c r="Y31" s="37"/>
      <c r="Z31" s="4">
        <v>279.47000000000003</v>
      </c>
      <c r="AA31">
        <v>86.162000000000006</v>
      </c>
      <c r="AB31" s="9">
        <f t="shared" si="9"/>
        <v>3.2435412362758527</v>
      </c>
      <c r="AC31" s="37"/>
      <c r="AD31">
        <v>100</v>
      </c>
      <c r="AE31" s="9">
        <v>88.66</v>
      </c>
      <c r="AF31" s="9">
        <f t="shared" si="4"/>
        <v>1.1279043537108053</v>
      </c>
      <c r="AG31" s="22"/>
      <c r="AH31" s="7">
        <v>2594.1797000000001</v>
      </c>
      <c r="AI31">
        <v>71.296999999999997</v>
      </c>
      <c r="AJ31" s="9">
        <f t="shared" si="10"/>
        <v>36.385537960924026</v>
      </c>
      <c r="AK31" s="22"/>
      <c r="AL31" s="4">
        <v>882.94</v>
      </c>
      <c r="AM31">
        <v>82.570999999999998</v>
      </c>
      <c r="AN31" s="9">
        <f t="shared" si="5"/>
        <v>10.693100483220501</v>
      </c>
      <c r="AO31" s="22"/>
      <c r="AR31">
        <v>682.21</v>
      </c>
      <c r="AS31" s="15"/>
      <c r="AT31">
        <v>100</v>
      </c>
      <c r="AU31">
        <v>94.313000000000002</v>
      </c>
      <c r="AV31" s="19">
        <f t="shared" si="6"/>
        <v>1.0602992164388789</v>
      </c>
      <c r="AW31" s="22"/>
      <c r="AX31" s="7">
        <v>1280.8100999999999</v>
      </c>
      <c r="AY31">
        <v>83.284000000000006</v>
      </c>
      <c r="AZ31" s="9">
        <f t="shared" si="12"/>
        <v>15.378825464675085</v>
      </c>
      <c r="BA31" s="22"/>
      <c r="BD31" s="7"/>
      <c r="BE31" s="7"/>
      <c r="BF31" s="36"/>
      <c r="BG31" s="7"/>
      <c r="BH31" s="7"/>
      <c r="BI31" s="7"/>
      <c r="BJ31" s="36"/>
      <c r="BK31">
        <v>473.34</v>
      </c>
      <c r="BL31">
        <v>93.352000000000004</v>
      </c>
      <c r="BM31" s="9">
        <f t="shared" si="13"/>
        <v>5.0704859028194358</v>
      </c>
      <c r="BN31" s="22"/>
      <c r="BP31">
        <v>52.206000000000003</v>
      </c>
      <c r="BR31" s="15"/>
      <c r="BS31">
        <v>553.97029999999995</v>
      </c>
      <c r="BT31">
        <v>86.215999999999994</v>
      </c>
      <c r="BU31" s="9">
        <f t="shared" si="14"/>
        <v>6.4253769601930033</v>
      </c>
      <c r="BV31" s="22"/>
      <c r="BW31" s="2">
        <v>2021.02</v>
      </c>
      <c r="BY31" s="2"/>
      <c r="BZ31" s="36"/>
      <c r="CA31" s="8">
        <v>3630.76</v>
      </c>
      <c r="CB31">
        <v>87.721999999999994</v>
      </c>
      <c r="CC31" s="9">
        <f t="shared" si="11"/>
        <v>41.389389206812439</v>
      </c>
      <c r="CD31" s="22"/>
      <c r="CE31" s="2">
        <v>1802.5699</v>
      </c>
      <c r="CF31">
        <v>92.628</v>
      </c>
      <c r="CG31" s="9">
        <f t="shared" si="7"/>
        <v>19.460313296195533</v>
      </c>
      <c r="CH31" s="22"/>
      <c r="CI31">
        <v>615.92999999999995</v>
      </c>
      <c r="CJ31">
        <v>88.185000000000002</v>
      </c>
      <c r="CK31" s="9">
        <f t="shared" si="8"/>
        <v>6.9845211770709295</v>
      </c>
      <c r="CL31" s="15"/>
    </row>
    <row r="32" spans="1:90" x14ac:dyDescent="0.4">
      <c r="A32" s="1">
        <v>35429</v>
      </c>
      <c r="B32">
        <v>792.72</v>
      </c>
      <c r="C32" s="9">
        <v>101.586</v>
      </c>
      <c r="D32" s="9">
        <f t="shared" si="15"/>
        <v>7.8034374815427325</v>
      </c>
      <c r="E32" s="22"/>
      <c r="F32">
        <v>844.1</v>
      </c>
      <c r="G32">
        <v>61.293999999999997</v>
      </c>
      <c r="H32" s="9">
        <f t="shared" si="0"/>
        <v>13.771331614839953</v>
      </c>
      <c r="I32" s="38"/>
      <c r="J32" s="4">
        <v>13451.5</v>
      </c>
      <c r="K32">
        <v>102.905</v>
      </c>
      <c r="L32" s="10">
        <f t="shared" si="16"/>
        <v>130.71765220348865</v>
      </c>
      <c r="M32" s="38"/>
      <c r="N32" s="2">
        <v>2495.9297000000001</v>
      </c>
      <c r="O32" s="9">
        <v>92.867000000000004</v>
      </c>
      <c r="P32" s="9">
        <f t="shared" si="1"/>
        <v>26.87638989091927</v>
      </c>
      <c r="Q32" s="22"/>
      <c r="R32" s="4">
        <v>637.43200000000002</v>
      </c>
      <c r="S32">
        <v>45.796999999999997</v>
      </c>
      <c r="T32" s="10">
        <f t="shared" si="2"/>
        <v>13.918640959014784</v>
      </c>
      <c r="U32" s="22"/>
      <c r="V32" s="7">
        <v>19361.300800000001</v>
      </c>
      <c r="W32">
        <v>99.117999999999995</v>
      </c>
      <c r="X32" s="19">
        <f t="shared" si="3"/>
        <v>195.33587037672271</v>
      </c>
      <c r="Y32" s="22"/>
      <c r="Z32" s="4">
        <v>347.67</v>
      </c>
      <c r="AA32">
        <v>88.972999999999999</v>
      </c>
      <c r="AB32" s="9">
        <f t="shared" si="9"/>
        <v>3.9075899430164212</v>
      </c>
      <c r="AC32" s="22"/>
      <c r="AD32">
        <v>130.77799999999999</v>
      </c>
      <c r="AE32" s="9">
        <v>90.159000000000006</v>
      </c>
      <c r="AF32" s="9">
        <f t="shared" si="4"/>
        <v>1.4505262924389133</v>
      </c>
      <c r="AG32" s="22"/>
      <c r="AH32" s="7">
        <v>3170.5601000000001</v>
      </c>
      <c r="AI32">
        <v>76.358999999999995</v>
      </c>
      <c r="AJ32" s="9">
        <f t="shared" si="10"/>
        <v>41.5217603687843</v>
      </c>
      <c r="AK32" s="22"/>
      <c r="AL32" s="4">
        <v>651.22</v>
      </c>
      <c r="AM32">
        <v>86.638000000000005</v>
      </c>
      <c r="AN32" s="9">
        <f t="shared" si="5"/>
        <v>7.5165631708949885</v>
      </c>
      <c r="AO32" s="22"/>
      <c r="AR32">
        <v>973.94</v>
      </c>
      <c r="AS32" s="15"/>
      <c r="AT32">
        <v>139.35</v>
      </c>
      <c r="AU32">
        <v>94.974000000000004</v>
      </c>
      <c r="AV32" s="9">
        <f t="shared" si="6"/>
        <v>1.4672436666877249</v>
      </c>
      <c r="AW32" s="22"/>
      <c r="AX32" s="4">
        <v>831.57</v>
      </c>
      <c r="AY32">
        <v>87.292000000000002</v>
      </c>
      <c r="AZ32" s="9">
        <f t="shared" si="12"/>
        <v>9.5263025248590942</v>
      </c>
      <c r="BA32" s="22"/>
      <c r="BD32" s="2"/>
      <c r="BE32" s="2"/>
      <c r="BF32" s="36"/>
      <c r="BG32" s="7"/>
      <c r="BH32" s="7"/>
      <c r="BI32" s="7"/>
      <c r="BJ32" s="36"/>
      <c r="BK32">
        <v>548.36</v>
      </c>
      <c r="BL32">
        <v>95.256</v>
      </c>
      <c r="BM32" s="9">
        <f t="shared" si="13"/>
        <v>5.7566977408247251</v>
      </c>
      <c r="BN32" s="22"/>
      <c r="BP32">
        <v>62.542999999999999</v>
      </c>
      <c r="BR32" s="15"/>
      <c r="BS32">
        <v>889.37199999999996</v>
      </c>
      <c r="BT32">
        <v>87.998000000000005</v>
      </c>
      <c r="BU32" s="9">
        <f t="shared" si="14"/>
        <v>10.106729698402235</v>
      </c>
      <c r="BV32" s="22"/>
      <c r="BW32" s="2">
        <v>2523.46</v>
      </c>
      <c r="BX32">
        <v>89.07</v>
      </c>
      <c r="BY32" s="9">
        <f t="shared" ref="BY32:BY44" si="17">BW32/BX32</f>
        <v>28.331200179633999</v>
      </c>
      <c r="BZ32" s="22"/>
      <c r="CA32" s="8">
        <v>5154.7700000000004</v>
      </c>
      <c r="CB32">
        <v>90.593000000000004</v>
      </c>
      <c r="CC32" s="9">
        <f t="shared" si="11"/>
        <v>56.900312386166704</v>
      </c>
      <c r="CD32" s="22"/>
      <c r="CE32" s="2">
        <v>2013.6596999999999</v>
      </c>
      <c r="CF32">
        <v>94.872</v>
      </c>
      <c r="CG32" s="9">
        <f t="shared" si="7"/>
        <v>21.225015810776625</v>
      </c>
      <c r="CH32" s="22"/>
      <c r="CI32">
        <v>740.74</v>
      </c>
      <c r="CJ32">
        <v>90.908000000000001</v>
      </c>
      <c r="CK32" s="9">
        <f t="shared" si="8"/>
        <v>8.1482377788533462</v>
      </c>
      <c r="CL32" s="15"/>
    </row>
    <row r="33" spans="1:90" x14ac:dyDescent="0.4">
      <c r="A33" s="1">
        <v>35794</v>
      </c>
      <c r="B33" s="7">
        <v>1016.69</v>
      </c>
      <c r="C33" s="9">
        <v>101.919</v>
      </c>
      <c r="D33" s="10">
        <f t="shared" si="15"/>
        <v>9.9754707169418868</v>
      </c>
      <c r="E33" s="22"/>
      <c r="F33" s="7">
        <v>1431.6699000000001</v>
      </c>
      <c r="G33">
        <v>72.134</v>
      </c>
      <c r="H33" s="10">
        <f t="shared" si="0"/>
        <v>19.847366013253115</v>
      </c>
      <c r="I33" s="38"/>
      <c r="J33" s="4">
        <v>10722.8</v>
      </c>
      <c r="K33">
        <v>108.247</v>
      </c>
      <c r="L33" s="9">
        <f t="shared" si="16"/>
        <v>99.058634419429637</v>
      </c>
      <c r="M33" s="38"/>
      <c r="N33" s="2">
        <v>3302.26</v>
      </c>
      <c r="O33" s="9">
        <v>94.341999999999999</v>
      </c>
      <c r="P33" s="9">
        <f t="shared" si="1"/>
        <v>35.003073922537155</v>
      </c>
      <c r="Q33" s="22"/>
      <c r="R33" s="4">
        <v>396.53100000000001</v>
      </c>
      <c r="S33">
        <v>50.499000000000002</v>
      </c>
      <c r="T33" s="9">
        <f t="shared" si="2"/>
        <v>7.8522545000891109</v>
      </c>
      <c r="U33" s="22"/>
      <c r="V33" s="7">
        <v>15258.700199999999</v>
      </c>
      <c r="W33">
        <v>100.98</v>
      </c>
      <c r="X33" s="19">
        <f t="shared" si="3"/>
        <v>151.10616161616161</v>
      </c>
      <c r="Y33" s="22"/>
      <c r="Z33" s="4">
        <v>151.21</v>
      </c>
      <c r="AA33">
        <v>91.567999999999998</v>
      </c>
      <c r="AB33" s="9">
        <f t="shared" si="9"/>
        <v>1.651341079853224</v>
      </c>
      <c r="AC33" s="22"/>
      <c r="AD33">
        <v>168.892</v>
      </c>
      <c r="AE33" s="9">
        <v>92.314999999999998</v>
      </c>
      <c r="AF33" s="9">
        <f t="shared" si="4"/>
        <v>1.8295184964523641</v>
      </c>
      <c r="AG33" s="22"/>
      <c r="AH33" s="7">
        <v>1869.23</v>
      </c>
      <c r="AI33">
        <v>81.933000000000007</v>
      </c>
      <c r="AJ33" s="9">
        <f t="shared" si="10"/>
        <v>22.814128617284855</v>
      </c>
      <c r="AK33" s="22"/>
      <c r="AL33" s="4">
        <v>376.31</v>
      </c>
      <c r="AM33">
        <v>92.332999999999998</v>
      </c>
      <c r="AN33" s="11">
        <f t="shared" si="5"/>
        <v>4.0755742800515522</v>
      </c>
      <c r="AO33" s="22"/>
      <c r="AQ33" s="2"/>
      <c r="AR33" s="2">
        <v>1363.09</v>
      </c>
      <c r="AS33" s="36"/>
      <c r="AT33">
        <v>177.01</v>
      </c>
      <c r="AU33">
        <v>97.444000000000003</v>
      </c>
      <c r="AV33" s="9">
        <f t="shared" si="6"/>
        <v>1.8165305200935922</v>
      </c>
      <c r="AW33" s="22"/>
      <c r="AX33" s="4">
        <v>372.69</v>
      </c>
      <c r="AY33">
        <v>93.938999999999993</v>
      </c>
      <c r="AZ33" s="9">
        <f t="shared" si="12"/>
        <v>3.9673617986139944</v>
      </c>
      <c r="BA33" s="22"/>
      <c r="BD33" s="2"/>
      <c r="BE33" s="2"/>
      <c r="BF33" s="36"/>
      <c r="BG33" s="7"/>
      <c r="BH33" s="7"/>
      <c r="BI33" s="7"/>
      <c r="BJ33" s="36"/>
      <c r="BK33">
        <v>627.42999999999995</v>
      </c>
      <c r="BL33">
        <v>96.272000000000006</v>
      </c>
      <c r="BM33" s="9">
        <f t="shared" si="13"/>
        <v>6.5172635865049022</v>
      </c>
      <c r="BN33" s="22"/>
      <c r="BP33">
        <v>74.051000000000002</v>
      </c>
      <c r="BR33" s="15"/>
      <c r="BS33" s="2">
        <v>1000</v>
      </c>
      <c r="BT33">
        <v>89.778999999999996</v>
      </c>
      <c r="BU33" s="9">
        <f t="shared" si="14"/>
        <v>11.138462223905368</v>
      </c>
      <c r="BV33" s="22"/>
      <c r="BW33" s="2">
        <v>3396.8501000000001</v>
      </c>
      <c r="BX33">
        <v>90</v>
      </c>
      <c r="BY33" s="9">
        <f t="shared" si="17"/>
        <v>37.742778888888893</v>
      </c>
      <c r="BZ33" s="22"/>
      <c r="CA33" s="8">
        <v>7255.3999000000003</v>
      </c>
      <c r="CB33">
        <v>92.295000000000002</v>
      </c>
      <c r="CC33" s="9">
        <f t="shared" si="11"/>
        <v>78.610974592339787</v>
      </c>
      <c r="CD33" s="22"/>
      <c r="CE33" s="2">
        <v>2411</v>
      </c>
      <c r="CF33">
        <v>96.581000000000003</v>
      </c>
      <c r="CG33" s="9">
        <f t="shared" si="7"/>
        <v>24.963502138101695</v>
      </c>
      <c r="CH33" s="22"/>
      <c r="CI33">
        <v>970.43</v>
      </c>
      <c r="CJ33">
        <v>92.441000000000003</v>
      </c>
      <c r="CK33" s="9">
        <f t="shared" si="8"/>
        <v>10.497831048993412</v>
      </c>
      <c r="CL33" s="15"/>
    </row>
    <row r="34" spans="1:90" x14ac:dyDescent="0.4">
      <c r="A34" s="1">
        <v>36159</v>
      </c>
      <c r="B34" s="4">
        <v>783.5</v>
      </c>
      <c r="C34" s="9">
        <v>102.59699999999999</v>
      </c>
      <c r="D34" s="9">
        <f t="shared" si="15"/>
        <v>7.6366755363217251</v>
      </c>
      <c r="E34" s="22"/>
      <c r="F34" s="7">
        <v>1109.2</v>
      </c>
      <c r="G34">
        <v>84.182000000000002</v>
      </c>
      <c r="H34" s="9">
        <f t="shared" si="0"/>
        <v>13.176213442303581</v>
      </c>
      <c r="I34" s="38"/>
      <c r="J34" s="4">
        <v>10048.58</v>
      </c>
      <c r="K34">
        <v>106.467</v>
      </c>
      <c r="L34" s="11">
        <f t="shared" si="16"/>
        <v>94.382109010303665</v>
      </c>
      <c r="M34" s="38"/>
      <c r="N34" s="2">
        <v>5564.8701000000001</v>
      </c>
      <c r="O34" s="9">
        <v>95.084999999999994</v>
      </c>
      <c r="P34" s="9">
        <f t="shared" si="1"/>
        <v>58.525215333648845</v>
      </c>
      <c r="Q34" s="22"/>
      <c r="R34" s="4">
        <v>398.03800000000001</v>
      </c>
      <c r="S34">
        <v>89.655000000000001</v>
      </c>
      <c r="T34" s="11">
        <f t="shared" si="2"/>
        <v>4.4396631531983717</v>
      </c>
      <c r="U34" s="22"/>
      <c r="V34" s="7">
        <v>13842.169900000001</v>
      </c>
      <c r="W34">
        <v>101.569</v>
      </c>
      <c r="X34" s="19">
        <f t="shared" si="3"/>
        <v>136.28341226161527</v>
      </c>
      <c r="Y34" s="22"/>
      <c r="Z34" s="4">
        <v>146.94</v>
      </c>
      <c r="AA34">
        <v>96.432000000000002</v>
      </c>
      <c r="AB34" s="11">
        <f t="shared" si="9"/>
        <v>1.5237680438028869</v>
      </c>
      <c r="AC34" s="22"/>
      <c r="AD34">
        <v>121.444</v>
      </c>
      <c r="AE34" s="9">
        <v>94.47</v>
      </c>
      <c r="AF34" s="9">
        <f t="shared" si="4"/>
        <v>1.2855297978194136</v>
      </c>
      <c r="AG34" s="22"/>
      <c r="AH34" s="2">
        <v>1968.78</v>
      </c>
      <c r="AI34">
        <v>90.372</v>
      </c>
      <c r="AJ34" s="11">
        <f t="shared" si="10"/>
        <v>21.785287478422521</v>
      </c>
      <c r="AK34" s="22"/>
      <c r="AL34" s="4">
        <v>562.46</v>
      </c>
      <c r="AM34">
        <v>95.995000000000005</v>
      </c>
      <c r="AN34" s="9">
        <f t="shared" si="5"/>
        <v>5.8592635033074636</v>
      </c>
      <c r="AO34" s="22"/>
      <c r="AQ34" s="2"/>
      <c r="AR34" s="2">
        <v>1806.85</v>
      </c>
      <c r="AS34" s="36"/>
      <c r="AT34">
        <v>196.23</v>
      </c>
      <c r="AU34">
        <v>97.540999999999997</v>
      </c>
      <c r="AV34" s="9">
        <f t="shared" si="6"/>
        <v>2.0117694097866536</v>
      </c>
      <c r="AW34" s="22"/>
      <c r="AX34" s="4">
        <v>355.81</v>
      </c>
      <c r="AY34">
        <v>97.947000000000003</v>
      </c>
      <c r="AZ34" s="11">
        <f t="shared" si="12"/>
        <v>3.6326788977712434</v>
      </c>
      <c r="BA34" s="22"/>
      <c r="BD34" s="2"/>
      <c r="BE34" s="2"/>
      <c r="BF34" s="36"/>
      <c r="BG34" s="7"/>
      <c r="BH34" s="7"/>
      <c r="BI34" s="7"/>
      <c r="BJ34" s="36"/>
      <c r="BK34">
        <v>577.98</v>
      </c>
      <c r="BL34">
        <v>96.808000000000007</v>
      </c>
      <c r="BM34" s="9">
        <f t="shared" si="13"/>
        <v>5.9703743492273365</v>
      </c>
      <c r="BN34" s="22"/>
      <c r="BP34">
        <v>81.679000000000002</v>
      </c>
      <c r="BR34" s="15"/>
      <c r="BS34" s="2">
        <v>1046.5851</v>
      </c>
      <c r="BT34">
        <v>90.918000000000006</v>
      </c>
      <c r="BU34" s="9">
        <f t="shared" si="14"/>
        <v>11.511307991816802</v>
      </c>
      <c r="BV34" s="22"/>
      <c r="BW34" s="2">
        <v>3505.01</v>
      </c>
      <c r="BX34">
        <v>91.977000000000004</v>
      </c>
      <c r="BY34" s="9">
        <f t="shared" si="17"/>
        <v>38.107461648020703</v>
      </c>
      <c r="BZ34" s="22"/>
      <c r="CA34" s="8">
        <v>9836.5995999999996</v>
      </c>
      <c r="CB34">
        <v>93.549000000000007</v>
      </c>
      <c r="CC34" s="9">
        <f t="shared" si="11"/>
        <v>105.14916888475557</v>
      </c>
      <c r="CD34" s="22"/>
      <c r="CE34" s="2">
        <v>2673.9198999999999</v>
      </c>
      <c r="CF34">
        <v>97.97</v>
      </c>
      <c r="CG34" s="9">
        <f t="shared" si="7"/>
        <v>27.29325201592324</v>
      </c>
      <c r="CH34" s="22"/>
      <c r="CI34" s="2">
        <v>1229.23</v>
      </c>
      <c r="CJ34">
        <v>93.926000000000002</v>
      </c>
      <c r="CK34" s="9">
        <f t="shared" si="8"/>
        <v>13.087217596831549</v>
      </c>
      <c r="CL34" s="15"/>
    </row>
    <row r="35" spans="1:90" x14ac:dyDescent="0.4">
      <c r="A35" s="1">
        <v>36524</v>
      </c>
      <c r="B35" s="4">
        <v>995.15</v>
      </c>
      <c r="C35" s="9">
        <v>100.739</v>
      </c>
      <c r="D35" s="9">
        <f t="shared" si="15"/>
        <v>9.8784979005151925</v>
      </c>
      <c r="E35" s="22"/>
      <c r="F35" s="4">
        <v>997.72</v>
      </c>
      <c r="G35">
        <v>91.951999999999998</v>
      </c>
      <c r="H35" s="9">
        <f t="shared" si="0"/>
        <v>10.850443709761615</v>
      </c>
      <c r="I35" s="38"/>
      <c r="J35" s="4">
        <v>16962.099999999999</v>
      </c>
      <c r="K35">
        <v>102.15600000000001</v>
      </c>
      <c r="L35" s="19">
        <f t="shared" si="16"/>
        <v>166.0411527467794</v>
      </c>
      <c r="M35" s="38"/>
      <c r="N35" s="2">
        <v>14578.700199999999</v>
      </c>
      <c r="O35" s="9">
        <v>97.218999999999994</v>
      </c>
      <c r="P35" s="9">
        <f t="shared" si="1"/>
        <v>149.9573149281519</v>
      </c>
      <c r="Q35" s="22"/>
      <c r="R35">
        <v>676.91899999999998</v>
      </c>
      <c r="S35">
        <v>91.453000000000003</v>
      </c>
      <c r="T35" s="9">
        <f t="shared" si="2"/>
        <v>7.4018238876800098</v>
      </c>
      <c r="U35" s="22"/>
      <c r="V35" s="7">
        <v>18934.339800000002</v>
      </c>
      <c r="W35">
        <v>100.49</v>
      </c>
      <c r="X35" s="19">
        <f t="shared" si="3"/>
        <v>188.42013931734505</v>
      </c>
      <c r="Y35" s="22"/>
      <c r="Z35" s="4">
        <v>206.39</v>
      </c>
      <c r="AA35">
        <v>98.811000000000007</v>
      </c>
      <c r="AB35" s="9">
        <f t="shared" si="9"/>
        <v>2.0887350598617558</v>
      </c>
      <c r="AC35" s="22"/>
      <c r="AD35">
        <v>180.96899999999999</v>
      </c>
      <c r="AE35" s="9">
        <v>97.094999999999999</v>
      </c>
      <c r="AF35" s="9">
        <f t="shared" si="4"/>
        <v>1.8638343890004634</v>
      </c>
      <c r="AG35" s="22"/>
      <c r="AH35" s="2">
        <v>2142.9699999999998</v>
      </c>
      <c r="AI35">
        <v>93.897000000000006</v>
      </c>
      <c r="AJ35" s="9">
        <f t="shared" si="10"/>
        <v>22.82256089118928</v>
      </c>
      <c r="AK35" s="22"/>
      <c r="AL35" s="2">
        <v>1028.0699</v>
      </c>
      <c r="AM35">
        <v>97.295000000000002</v>
      </c>
      <c r="AN35" s="9">
        <f t="shared" si="5"/>
        <v>10.566523459581685</v>
      </c>
      <c r="AO35" s="22"/>
      <c r="AQ35" s="2"/>
      <c r="AR35" s="2">
        <v>2225.3501000000001</v>
      </c>
      <c r="AS35" s="36"/>
      <c r="AT35">
        <v>326.67</v>
      </c>
      <c r="AU35">
        <v>98.679000000000002</v>
      </c>
      <c r="AV35" s="9">
        <f t="shared" si="6"/>
        <v>3.3104307907457513</v>
      </c>
      <c r="AW35" s="22"/>
      <c r="AX35">
        <v>481.92</v>
      </c>
      <c r="AY35">
        <v>98.631</v>
      </c>
      <c r="AZ35" s="9">
        <f t="shared" si="12"/>
        <v>4.8860905800407579</v>
      </c>
      <c r="BA35" s="22"/>
      <c r="BD35" s="2"/>
      <c r="BE35" s="2"/>
      <c r="BF35" s="36"/>
      <c r="BG35" s="7"/>
      <c r="BH35" s="7"/>
      <c r="BI35" s="7"/>
      <c r="BJ35" s="36"/>
      <c r="BK35">
        <v>618.22</v>
      </c>
      <c r="BL35">
        <v>97.915000000000006</v>
      </c>
      <c r="BM35" s="9">
        <f t="shared" si="13"/>
        <v>6.3138436398917426</v>
      </c>
      <c r="BN35" s="22"/>
      <c r="BP35">
        <v>90.826999999999998</v>
      </c>
      <c r="BR35" s="15"/>
      <c r="BS35" s="2">
        <v>1511.8593000000001</v>
      </c>
      <c r="BT35">
        <v>96.004999999999995</v>
      </c>
      <c r="BU35" s="9">
        <f t="shared" si="14"/>
        <v>15.747714181553045</v>
      </c>
      <c r="BV35" s="22"/>
      <c r="BW35" s="2">
        <v>4184.3500999999997</v>
      </c>
      <c r="BX35">
        <v>95.581000000000003</v>
      </c>
      <c r="BY35" s="9">
        <f t="shared" si="17"/>
        <v>43.77805316956298</v>
      </c>
      <c r="BZ35" s="22"/>
      <c r="CA35" s="8">
        <v>11641.4004</v>
      </c>
      <c r="CB35">
        <v>96.147999999999996</v>
      </c>
      <c r="CC35" s="9">
        <f t="shared" si="11"/>
        <v>121.07792569788243</v>
      </c>
      <c r="CD35" s="22"/>
      <c r="CE35" s="2">
        <v>3242.0601000000001</v>
      </c>
      <c r="CF35">
        <v>99.144999999999996</v>
      </c>
      <c r="CG35" s="9">
        <f t="shared" si="7"/>
        <v>32.700187604014324</v>
      </c>
      <c r="CH35" s="22"/>
      <c r="CI35" s="2">
        <v>1469.25</v>
      </c>
      <c r="CJ35">
        <v>96.686999999999998</v>
      </c>
      <c r="CK35" s="9">
        <f t="shared" si="8"/>
        <v>15.195941543330541</v>
      </c>
      <c r="CL35" s="15"/>
    </row>
    <row r="36" spans="1:90" x14ac:dyDescent="0.4">
      <c r="A36" s="1">
        <v>36889</v>
      </c>
      <c r="B36" s="4">
        <v>735.16</v>
      </c>
      <c r="C36" s="9">
        <v>100</v>
      </c>
      <c r="D36" s="11">
        <f t="shared" si="15"/>
        <v>7.3515999999999995</v>
      </c>
      <c r="E36" s="22"/>
      <c r="F36" s="4">
        <v>712.76</v>
      </c>
      <c r="G36">
        <v>100</v>
      </c>
      <c r="H36" s="11">
        <f t="shared" si="0"/>
        <v>7.1276000000000002</v>
      </c>
      <c r="I36" s="38"/>
      <c r="J36" s="4">
        <v>15095.53</v>
      </c>
      <c r="K36">
        <v>100</v>
      </c>
      <c r="L36" s="9">
        <f t="shared" si="16"/>
        <v>150.95529999999999</v>
      </c>
      <c r="M36" s="38"/>
      <c r="N36" s="2">
        <v>13033.700199999999</v>
      </c>
      <c r="O36" s="9">
        <v>100</v>
      </c>
      <c r="P36" s="9">
        <f t="shared" si="1"/>
        <v>130.33700199999998</v>
      </c>
      <c r="Q36" s="22"/>
      <c r="R36">
        <v>416.32100000000003</v>
      </c>
      <c r="S36">
        <v>100</v>
      </c>
      <c r="T36" s="9">
        <f t="shared" si="2"/>
        <v>4.1632100000000003</v>
      </c>
      <c r="U36" s="22"/>
      <c r="V36" s="7">
        <v>13785.690399999999</v>
      </c>
      <c r="W36">
        <v>100</v>
      </c>
      <c r="X36" s="19">
        <f t="shared" si="3"/>
        <v>137.85690399999999</v>
      </c>
      <c r="Y36" s="22"/>
      <c r="Z36">
        <v>159.77000000000001</v>
      </c>
      <c r="AA36">
        <v>100</v>
      </c>
      <c r="AB36" s="9">
        <f t="shared" si="9"/>
        <v>1.5977000000000001</v>
      </c>
      <c r="AC36" s="22"/>
      <c r="AD36">
        <v>185.18700000000001</v>
      </c>
      <c r="AE36" s="9">
        <v>100</v>
      </c>
      <c r="AF36" s="9">
        <f t="shared" si="4"/>
        <v>1.8518700000000001</v>
      </c>
      <c r="AG36" s="22"/>
      <c r="AH36" s="2">
        <v>1494.5</v>
      </c>
      <c r="AI36">
        <v>100</v>
      </c>
      <c r="AJ36" s="9">
        <f t="shared" si="10"/>
        <v>14.945</v>
      </c>
      <c r="AK36" s="22"/>
      <c r="AL36">
        <v>504.62</v>
      </c>
      <c r="AM36">
        <v>100</v>
      </c>
      <c r="AN36" s="9">
        <f t="shared" si="5"/>
        <v>5.0461999999999998</v>
      </c>
      <c r="AO36" s="22"/>
      <c r="AQ36" s="2"/>
      <c r="AR36" s="2">
        <v>2073.4099000000001</v>
      </c>
      <c r="AS36" s="36"/>
      <c r="AT36">
        <v>287.61</v>
      </c>
      <c r="AU36">
        <v>100</v>
      </c>
      <c r="AV36" s="9">
        <f t="shared" si="6"/>
        <v>2.8761000000000001</v>
      </c>
      <c r="AW36" s="22"/>
      <c r="AX36">
        <v>269.19</v>
      </c>
      <c r="AY36">
        <v>100</v>
      </c>
      <c r="AZ36" s="9">
        <f t="shared" si="12"/>
        <v>2.6919</v>
      </c>
      <c r="BA36" s="22"/>
      <c r="BB36" s="2"/>
      <c r="BC36" s="2"/>
      <c r="BD36" s="2"/>
      <c r="BE36" s="2"/>
      <c r="BF36" s="36"/>
      <c r="BG36" s="7"/>
      <c r="BH36" s="7"/>
      <c r="BI36" s="7"/>
      <c r="BJ36" s="36"/>
      <c r="BK36">
        <v>566.9</v>
      </c>
      <c r="BL36">
        <v>100</v>
      </c>
      <c r="BM36" s="9">
        <f t="shared" si="13"/>
        <v>5.6689999999999996</v>
      </c>
      <c r="BN36" s="22"/>
      <c r="BP36">
        <v>100</v>
      </c>
      <c r="BR36" s="15"/>
      <c r="BS36" s="2">
        <v>1303.3100999999999</v>
      </c>
      <c r="BT36">
        <v>100</v>
      </c>
      <c r="BU36" s="9">
        <f t="shared" si="14"/>
        <v>13.033100999999998</v>
      </c>
      <c r="BV36" s="22"/>
      <c r="BW36" s="2">
        <v>4629.3198000000002</v>
      </c>
      <c r="BX36">
        <v>100</v>
      </c>
      <c r="BY36" s="9">
        <f t="shared" si="17"/>
        <v>46.293198000000004</v>
      </c>
      <c r="BZ36" s="22"/>
      <c r="CA36" s="8">
        <v>9109.7998000000007</v>
      </c>
      <c r="CB36">
        <v>100</v>
      </c>
      <c r="CC36" s="9">
        <f t="shared" si="11"/>
        <v>91.097998000000004</v>
      </c>
      <c r="CD36" s="22"/>
      <c r="CE36" s="2">
        <v>2983.8101000000001</v>
      </c>
      <c r="CF36">
        <v>100</v>
      </c>
      <c r="CG36" s="9">
        <f t="shared" si="7"/>
        <v>29.838101000000002</v>
      </c>
      <c r="CH36" s="22"/>
      <c r="CI36" s="2">
        <v>1320.28</v>
      </c>
      <c r="CJ36">
        <v>100</v>
      </c>
      <c r="CK36" s="9">
        <f t="shared" si="8"/>
        <v>13.2028</v>
      </c>
      <c r="CL36" s="15"/>
    </row>
    <row r="37" spans="1:90" x14ac:dyDescent="0.4">
      <c r="A37" s="1">
        <v>37253</v>
      </c>
      <c r="B37">
        <v>810.7</v>
      </c>
      <c r="C37" s="9">
        <v>98.456000000000003</v>
      </c>
      <c r="D37" s="9">
        <f t="shared" si="15"/>
        <v>8.234135045096286</v>
      </c>
      <c r="E37" s="22"/>
      <c r="F37">
        <v>883.97</v>
      </c>
      <c r="G37">
        <v>107.64400000000001</v>
      </c>
      <c r="H37" s="9">
        <f t="shared" si="0"/>
        <v>8.211976515179666</v>
      </c>
      <c r="I37" s="38"/>
      <c r="J37" s="4"/>
      <c r="K37">
        <v>96.438999999999993</v>
      </c>
      <c r="L37" s="4"/>
      <c r="M37" s="38"/>
      <c r="N37" s="2">
        <v>8756.6396000000004</v>
      </c>
      <c r="O37" s="9">
        <v>102.31399999999999</v>
      </c>
      <c r="P37" s="9">
        <f t="shared" si="1"/>
        <v>85.585937408370327</v>
      </c>
      <c r="Q37" s="22"/>
      <c r="R37">
        <v>392.036</v>
      </c>
      <c r="S37">
        <v>112.54900000000001</v>
      </c>
      <c r="T37" s="9">
        <f t="shared" si="2"/>
        <v>3.4832472967329782</v>
      </c>
      <c r="U37" s="22"/>
      <c r="V37" s="7">
        <v>10542.6201</v>
      </c>
      <c r="W37">
        <v>98.823999999999998</v>
      </c>
      <c r="X37" s="19">
        <f t="shared" si="3"/>
        <v>106.68076681777706</v>
      </c>
      <c r="Y37" s="22"/>
      <c r="Z37">
        <v>165.23</v>
      </c>
      <c r="AA37">
        <v>101.18899999999999</v>
      </c>
      <c r="AB37" s="9">
        <f t="shared" si="9"/>
        <v>1.6328849973811383</v>
      </c>
      <c r="AC37" s="22"/>
      <c r="AD37">
        <v>160.91999999999999</v>
      </c>
      <c r="AE37" s="9">
        <v>102.062</v>
      </c>
      <c r="AF37" s="9">
        <f t="shared" si="4"/>
        <v>1.5766886794301502</v>
      </c>
      <c r="AG37" s="22"/>
      <c r="AH37" s="2">
        <v>1168.08</v>
      </c>
      <c r="AI37">
        <v>104.5</v>
      </c>
      <c r="AJ37" s="9">
        <f t="shared" si="10"/>
        <v>11.177799043062199</v>
      </c>
      <c r="AK37" s="22"/>
      <c r="AL37">
        <v>693.7</v>
      </c>
      <c r="AM37">
        <v>103.16200000000001</v>
      </c>
      <c r="AN37" s="9">
        <f t="shared" si="5"/>
        <v>6.7243752544541593</v>
      </c>
      <c r="AO37" s="22"/>
      <c r="AQ37" s="2"/>
      <c r="AR37" s="2">
        <v>1875.11</v>
      </c>
      <c r="AS37" s="36"/>
      <c r="AT37">
        <v>239.06</v>
      </c>
      <c r="AU37">
        <v>103.13</v>
      </c>
      <c r="AV37" s="9">
        <f t="shared" si="6"/>
        <v>2.3180451856879669</v>
      </c>
      <c r="AW37" s="22"/>
      <c r="AX37">
        <v>303.85000000000002</v>
      </c>
      <c r="AY37">
        <v>100.782</v>
      </c>
      <c r="AZ37" s="9">
        <f t="shared" si="12"/>
        <v>3.0149232997955986</v>
      </c>
      <c r="BA37" s="22"/>
      <c r="BB37" s="2"/>
      <c r="BC37" s="2"/>
      <c r="BD37" s="2"/>
      <c r="BE37" s="2"/>
      <c r="BF37" s="36"/>
      <c r="BG37" s="7"/>
      <c r="BH37" s="7"/>
      <c r="BI37" s="7"/>
      <c r="BJ37" s="36"/>
      <c r="BK37">
        <v>593.22</v>
      </c>
      <c r="BL37">
        <v>101.998</v>
      </c>
      <c r="BM37" s="9">
        <f t="shared" si="13"/>
        <v>5.8159963920861193</v>
      </c>
      <c r="BN37" s="22"/>
      <c r="BP37">
        <v>106.8</v>
      </c>
      <c r="BR37" s="15"/>
      <c r="BS37" s="2">
        <v>1180.75</v>
      </c>
      <c r="BT37">
        <v>108.631</v>
      </c>
      <c r="BU37" s="9">
        <f t="shared" si="14"/>
        <v>10.869365098360506</v>
      </c>
      <c r="BV37" s="22"/>
      <c r="BW37" s="2">
        <v>4566.1400999999996</v>
      </c>
      <c r="BX37">
        <v>104.30200000000001</v>
      </c>
      <c r="BY37" s="9">
        <f t="shared" si="17"/>
        <v>43.77806849341335</v>
      </c>
      <c r="BZ37" s="22"/>
      <c r="CA37" s="8">
        <v>8397.5995999999996</v>
      </c>
      <c r="CB37">
        <v>102.50700000000001</v>
      </c>
      <c r="CC37" s="9">
        <f t="shared" si="11"/>
        <v>81.922206288351035</v>
      </c>
      <c r="CD37" s="22"/>
      <c r="CE37" s="2">
        <v>2523.8998999999999</v>
      </c>
      <c r="CF37">
        <v>101.068</v>
      </c>
      <c r="CG37" s="9">
        <f t="shared" si="7"/>
        <v>24.972294890568726</v>
      </c>
      <c r="CH37" s="22"/>
      <c r="CI37" s="2">
        <v>1148.08</v>
      </c>
      <c r="CJ37">
        <v>101.55200000000001</v>
      </c>
      <c r="CK37" s="9">
        <f t="shared" si="8"/>
        <v>11.305341106034346</v>
      </c>
      <c r="CL37" s="15"/>
    </row>
    <row r="38" spans="1:90" x14ac:dyDescent="0.4">
      <c r="A38" s="1">
        <v>37620</v>
      </c>
      <c r="B38" s="2">
        <v>1560.58</v>
      </c>
      <c r="C38" s="9">
        <v>138.77699999999999</v>
      </c>
      <c r="D38" s="9">
        <f t="shared" si="15"/>
        <v>11.245235161446061</v>
      </c>
      <c r="E38" s="22"/>
      <c r="G38">
        <v>115.17</v>
      </c>
      <c r="H38" s="2"/>
      <c r="I38" s="38"/>
      <c r="K38">
        <v>95.033000000000001</v>
      </c>
      <c r="M38" s="38"/>
      <c r="N38" s="2">
        <v>5775.3701000000001</v>
      </c>
      <c r="O38" s="9">
        <v>104.07599999999999</v>
      </c>
      <c r="P38" s="9">
        <f t="shared" si="1"/>
        <v>55.491853068911183</v>
      </c>
      <c r="Q38" s="22"/>
      <c r="R38">
        <v>424.94499999999999</v>
      </c>
      <c r="S38">
        <v>123.663</v>
      </c>
      <c r="T38" s="9">
        <f t="shared" si="2"/>
        <v>3.4363148233505574</v>
      </c>
      <c r="U38" s="22"/>
      <c r="V38" s="7">
        <v>8578.9501999999993</v>
      </c>
      <c r="W38">
        <v>98.528999999999996</v>
      </c>
      <c r="X38" s="19">
        <f t="shared" si="3"/>
        <v>87.070306204264725</v>
      </c>
      <c r="Y38" s="22"/>
      <c r="Z38">
        <v>157.25</v>
      </c>
      <c r="AA38">
        <v>102.81100000000001</v>
      </c>
      <c r="AB38" s="9">
        <f t="shared" si="9"/>
        <v>1.5295055976500569</v>
      </c>
      <c r="AC38" s="22"/>
      <c r="AD38">
        <v>120.33</v>
      </c>
      <c r="AE38" s="9">
        <v>104.873</v>
      </c>
      <c r="AF38" s="9">
        <f t="shared" si="4"/>
        <v>1.147387792854214</v>
      </c>
      <c r="AG38" s="22"/>
      <c r="AH38" s="2">
        <v>1018.41</v>
      </c>
      <c r="AI38">
        <v>107.113</v>
      </c>
      <c r="AJ38" s="9">
        <f t="shared" si="10"/>
        <v>9.5078095095833373</v>
      </c>
      <c r="AK38" s="22"/>
      <c r="AL38">
        <v>627.54999999999995</v>
      </c>
      <c r="AM38">
        <v>107.015</v>
      </c>
      <c r="AN38" s="9">
        <f t="shared" si="5"/>
        <v>5.8641311965612291</v>
      </c>
      <c r="AO38" s="22"/>
      <c r="AQ38" s="2"/>
      <c r="AR38" s="2">
        <v>1290.3800000000001</v>
      </c>
      <c r="AS38" s="36"/>
      <c r="AT38">
        <v>149.57</v>
      </c>
      <c r="AU38">
        <v>104.831</v>
      </c>
      <c r="AV38" s="9">
        <f t="shared" si="6"/>
        <v>1.4267726149707625</v>
      </c>
      <c r="AW38" s="22"/>
      <c r="AX38">
        <v>356.48</v>
      </c>
      <c r="AY38">
        <v>98.24</v>
      </c>
      <c r="AZ38" s="9">
        <f t="shared" si="12"/>
        <v>3.6286644951140068</v>
      </c>
      <c r="BA38" s="22"/>
      <c r="BB38" s="2"/>
      <c r="BC38" s="2"/>
      <c r="BD38" s="2"/>
      <c r="BE38" s="2"/>
      <c r="BF38" s="36"/>
      <c r="BG38" s="7"/>
      <c r="BH38" s="7"/>
      <c r="BI38" s="7"/>
      <c r="BJ38" s="36"/>
      <c r="BK38">
        <v>601.66999999999996</v>
      </c>
      <c r="BL38">
        <v>103.70699999999999</v>
      </c>
      <c r="BM38" s="9">
        <f t="shared" si="13"/>
        <v>5.8016334480796861</v>
      </c>
      <c r="BN38" s="22"/>
      <c r="BP38">
        <v>111.926</v>
      </c>
      <c r="BR38" s="15"/>
      <c r="BS38" s="2">
        <v>1436.22</v>
      </c>
      <c r="BT38">
        <v>110.794</v>
      </c>
      <c r="BU38" s="9">
        <f t="shared" si="14"/>
        <v>12.962976334458546</v>
      </c>
      <c r="BV38" s="22"/>
      <c r="BW38" s="2">
        <v>2506.6799000000001</v>
      </c>
      <c r="BX38">
        <v>109.07</v>
      </c>
      <c r="BY38" s="9">
        <f t="shared" si="17"/>
        <v>22.982304024938117</v>
      </c>
      <c r="BZ38" s="22"/>
      <c r="CA38" s="8">
        <v>6036.8999000000003</v>
      </c>
      <c r="CB38">
        <v>106.63500000000001</v>
      </c>
      <c r="CC38" s="9">
        <f t="shared" si="11"/>
        <v>56.612743470717867</v>
      </c>
      <c r="CD38" s="22"/>
      <c r="CE38" s="2">
        <v>1893.7</v>
      </c>
      <c r="CF38">
        <v>102.56399999999999</v>
      </c>
      <c r="CG38" s="9">
        <f t="shared" si="7"/>
        <v>18.463593463593465</v>
      </c>
      <c r="CH38" s="22"/>
      <c r="CI38">
        <v>879.82</v>
      </c>
      <c r="CJ38">
        <v>104.208</v>
      </c>
      <c r="CK38" s="9">
        <f t="shared" si="8"/>
        <v>8.4429218486104727</v>
      </c>
      <c r="CL38" s="15"/>
    </row>
    <row r="39" spans="1:90" x14ac:dyDescent="0.4">
      <c r="A39" s="1">
        <v>37985</v>
      </c>
      <c r="B39" s="2">
        <v>2540.1898999999999</v>
      </c>
      <c r="C39" s="9">
        <v>143.852</v>
      </c>
      <c r="D39" s="9">
        <f t="shared" si="15"/>
        <v>17.65835650529711</v>
      </c>
      <c r="E39" s="22"/>
      <c r="G39">
        <v>122.64700000000001</v>
      </c>
      <c r="H39" s="2"/>
      <c r="I39" s="38"/>
      <c r="K39">
        <v>93.251999999999995</v>
      </c>
      <c r="M39" s="38"/>
      <c r="N39" s="2">
        <v>6031.9198999999999</v>
      </c>
      <c r="O39" s="9">
        <v>105.371</v>
      </c>
      <c r="P39" s="9">
        <f t="shared" si="1"/>
        <v>57.244591965531313</v>
      </c>
      <c r="Q39" s="22"/>
      <c r="R39">
        <v>691.89499999999998</v>
      </c>
      <c r="S39">
        <v>130.04499999999999</v>
      </c>
      <c r="T39" s="9">
        <f t="shared" si="2"/>
        <v>5.3204275443115847</v>
      </c>
      <c r="U39" s="22"/>
      <c r="V39" s="7">
        <v>10676.6396</v>
      </c>
      <c r="W39">
        <v>98.137</v>
      </c>
      <c r="X39" s="19">
        <f t="shared" si="3"/>
        <v>108.7932135687865</v>
      </c>
      <c r="Y39" s="22"/>
      <c r="Z39">
        <v>195.57</v>
      </c>
      <c r="AA39">
        <v>104</v>
      </c>
      <c r="AB39" s="9">
        <f t="shared" si="9"/>
        <v>1.8804807692307692</v>
      </c>
      <c r="AC39" s="22"/>
      <c r="AD39">
        <v>178.04</v>
      </c>
      <c r="AE39" s="9">
        <v>105.53</v>
      </c>
      <c r="AF39" s="9">
        <f t="shared" si="4"/>
        <v>1.6871031934047189</v>
      </c>
      <c r="AG39" s="22"/>
      <c r="AH39" s="2">
        <v>1442.37</v>
      </c>
      <c r="AI39">
        <v>111.29</v>
      </c>
      <c r="AJ39" s="9">
        <f t="shared" si="10"/>
        <v>12.960463653517834</v>
      </c>
      <c r="AK39" s="22"/>
      <c r="AL39">
        <v>810.71</v>
      </c>
      <c r="AM39">
        <v>110.673</v>
      </c>
      <c r="AN39" s="9">
        <f t="shared" si="5"/>
        <v>7.3252735536219316</v>
      </c>
      <c r="AO39" s="22"/>
      <c r="AQ39" s="2"/>
      <c r="AR39" s="2">
        <v>1703.26</v>
      </c>
      <c r="AS39" s="36"/>
      <c r="AT39">
        <v>194.17</v>
      </c>
      <c r="AU39">
        <v>106.727</v>
      </c>
      <c r="AV39" s="9">
        <f t="shared" si="6"/>
        <v>1.819314700122743</v>
      </c>
      <c r="AW39" s="22"/>
      <c r="AX39">
        <v>772.15</v>
      </c>
      <c r="AY39">
        <v>100</v>
      </c>
      <c r="AZ39" s="9">
        <f t="shared" si="12"/>
        <v>7.7214999999999998</v>
      </c>
      <c r="BA39" s="22"/>
      <c r="BB39" s="2"/>
      <c r="BC39" s="2"/>
      <c r="BD39" s="2"/>
      <c r="BE39" s="2"/>
      <c r="BF39" s="36"/>
      <c r="BG39" s="7"/>
      <c r="BH39" s="7"/>
      <c r="BI39" s="7"/>
      <c r="BJ39" s="36"/>
      <c r="BK39">
        <v>802.04</v>
      </c>
      <c r="BL39">
        <v>104.96899999999999</v>
      </c>
      <c r="BM39" s="9">
        <f t="shared" si="13"/>
        <v>7.6407320256456668</v>
      </c>
      <c r="BN39" s="22"/>
      <c r="BP39">
        <v>118.306</v>
      </c>
      <c r="BR39" s="15"/>
      <c r="BS39" s="2">
        <v>2075.2199999999998</v>
      </c>
      <c r="BT39">
        <v>113.831</v>
      </c>
      <c r="BU39" s="9">
        <f t="shared" si="14"/>
        <v>18.230710439159804</v>
      </c>
      <c r="BV39" s="22"/>
      <c r="BW39" s="2">
        <v>3286.98</v>
      </c>
      <c r="BX39">
        <v>112.32599999999999</v>
      </c>
      <c r="BY39" s="9">
        <f t="shared" si="17"/>
        <v>29.262859889963146</v>
      </c>
      <c r="BZ39" s="22"/>
      <c r="CA39" s="8">
        <v>7737.2002000000002</v>
      </c>
      <c r="CB39">
        <v>109.499</v>
      </c>
      <c r="CC39" s="9">
        <f t="shared" si="11"/>
        <v>70.660007853953005</v>
      </c>
      <c r="CD39" s="22"/>
      <c r="CE39" s="2">
        <v>2207.3998999999999</v>
      </c>
      <c r="CF39">
        <v>103.953</v>
      </c>
      <c r="CG39" s="9">
        <f t="shared" si="7"/>
        <v>21.234595442170978</v>
      </c>
      <c r="CH39" s="22"/>
      <c r="CI39" s="2">
        <v>1111.92</v>
      </c>
      <c r="CJ39">
        <v>106.188</v>
      </c>
      <c r="CK39" s="9">
        <f t="shared" si="8"/>
        <v>10.471239688100351</v>
      </c>
      <c r="CL39" s="15"/>
    </row>
    <row r="40" spans="1:90" x14ac:dyDescent="0.4">
      <c r="A40" s="1">
        <v>38351</v>
      </c>
      <c r="B40" s="2">
        <v>3113.23</v>
      </c>
      <c r="C40" s="9">
        <v>152.62799999999999</v>
      </c>
      <c r="D40" s="9">
        <f t="shared" si="15"/>
        <v>20.397502424194776</v>
      </c>
      <c r="E40" s="22"/>
      <c r="G40">
        <v>129.38900000000001</v>
      </c>
      <c r="H40" s="2"/>
      <c r="I40" s="38"/>
      <c r="K40">
        <v>93.533000000000001</v>
      </c>
      <c r="M40" s="38"/>
      <c r="N40" s="2">
        <v>6228.1099000000004</v>
      </c>
      <c r="O40" s="9">
        <v>105.467</v>
      </c>
      <c r="P40" s="9">
        <f t="shared" si="1"/>
        <v>59.052688518683574</v>
      </c>
      <c r="Q40" s="22"/>
      <c r="R40" s="2">
        <v>1000.2329999999999</v>
      </c>
      <c r="S40">
        <v>138.369</v>
      </c>
      <c r="T40" s="9">
        <f t="shared" si="2"/>
        <v>7.2287362053639175</v>
      </c>
      <c r="U40" s="22"/>
      <c r="V40" s="7">
        <v>11488.7598</v>
      </c>
      <c r="W40">
        <v>98.332999999999998</v>
      </c>
      <c r="X40" s="19">
        <f t="shared" si="3"/>
        <v>116.83524147539484</v>
      </c>
      <c r="Y40" s="22"/>
      <c r="Z40">
        <v>214.26</v>
      </c>
      <c r="AA40">
        <v>106.27</v>
      </c>
      <c r="AB40" s="9">
        <f t="shared" si="9"/>
        <v>2.0161851886703679</v>
      </c>
      <c r="AC40" s="22"/>
      <c r="AD40">
        <v>247.57</v>
      </c>
      <c r="AE40" s="9">
        <v>106.654</v>
      </c>
      <c r="AF40" s="9">
        <f t="shared" si="4"/>
        <v>2.3212443977722357</v>
      </c>
      <c r="AG40" s="22"/>
      <c r="AH40" s="2">
        <v>1822.83</v>
      </c>
      <c r="AI40">
        <v>120.861</v>
      </c>
      <c r="AJ40" s="9">
        <f t="shared" si="10"/>
        <v>15.082036388909573</v>
      </c>
      <c r="AK40" s="22"/>
      <c r="AL40">
        <v>895.92</v>
      </c>
      <c r="AM40">
        <v>114.032</v>
      </c>
      <c r="AN40" s="9">
        <f t="shared" si="5"/>
        <v>7.8567419671671113</v>
      </c>
      <c r="AO40" s="22"/>
      <c r="AQ40" s="2"/>
      <c r="AR40" s="2">
        <v>2002.36</v>
      </c>
      <c r="AS40" s="36"/>
      <c r="AT40">
        <v>228.41</v>
      </c>
      <c r="AU40">
        <v>107.68</v>
      </c>
      <c r="AV40" s="9">
        <f t="shared" si="6"/>
        <v>2.1211924219910845</v>
      </c>
      <c r="AW40" s="22"/>
      <c r="AX40">
        <v>668.1</v>
      </c>
      <c r="AY40">
        <v>102.93300000000001</v>
      </c>
      <c r="AZ40" s="9">
        <f t="shared" si="12"/>
        <v>6.490629827169129</v>
      </c>
      <c r="BA40" s="22"/>
      <c r="BB40" s="2"/>
      <c r="BC40" s="2"/>
      <c r="BD40" s="2"/>
      <c r="BE40" s="2"/>
      <c r="BF40" s="36"/>
      <c r="BG40" s="7"/>
      <c r="BH40" s="7"/>
      <c r="BI40" s="7"/>
      <c r="BJ40" s="36"/>
      <c r="BK40" s="2">
        <v>1231.55</v>
      </c>
      <c r="BL40">
        <v>107.496</v>
      </c>
      <c r="BM40" s="9">
        <f t="shared" si="13"/>
        <v>11.456705365781053</v>
      </c>
      <c r="BN40" s="22"/>
      <c r="BO40" s="2">
        <v>1280.95</v>
      </c>
      <c r="BP40">
        <v>124.813</v>
      </c>
      <c r="BQ40" s="9">
        <f>BO40/BP40</f>
        <v>10.262953378253869</v>
      </c>
      <c r="BR40" s="22"/>
      <c r="BS40" s="2">
        <v>3173.9099000000001</v>
      </c>
      <c r="BT40">
        <v>118.29300000000001</v>
      </c>
      <c r="BU40" s="9">
        <f t="shared" si="14"/>
        <v>26.830918989289305</v>
      </c>
      <c r="BV40" s="22"/>
      <c r="BW40" s="2">
        <v>4328.5200000000004</v>
      </c>
      <c r="BX40">
        <v>115</v>
      </c>
      <c r="BY40" s="9">
        <f t="shared" si="17"/>
        <v>37.639304347826091</v>
      </c>
      <c r="BZ40" s="22"/>
      <c r="CA40" s="8">
        <v>9080.7998000000007</v>
      </c>
      <c r="CB40">
        <v>113.086</v>
      </c>
      <c r="CC40" s="9">
        <f t="shared" si="11"/>
        <v>80.299946943034513</v>
      </c>
      <c r="CD40" s="22"/>
      <c r="CE40" s="7">
        <v>2410.75</v>
      </c>
      <c r="CF40">
        <v>105.449</v>
      </c>
      <c r="CG40" s="9">
        <f t="shared" si="7"/>
        <v>22.861762558203491</v>
      </c>
      <c r="CH40" s="22"/>
      <c r="CI40" s="2">
        <v>1211.92</v>
      </c>
      <c r="CJ40">
        <v>109.577</v>
      </c>
      <c r="CK40" s="9">
        <f t="shared" si="8"/>
        <v>11.059985215875596</v>
      </c>
      <c r="CL40" s="15"/>
    </row>
    <row r="41" spans="1:90" x14ac:dyDescent="0.4">
      <c r="A41" s="1">
        <v>38716</v>
      </c>
      <c r="B41" s="2">
        <v>4601.4799999999996</v>
      </c>
      <c r="C41" s="9">
        <v>171.44200000000001</v>
      </c>
      <c r="D41" s="9">
        <f t="shared" si="15"/>
        <v>26.839864210636829</v>
      </c>
      <c r="E41" s="22"/>
      <c r="G41">
        <v>135.67099999999999</v>
      </c>
      <c r="H41" s="2"/>
      <c r="I41" s="38"/>
      <c r="K41">
        <v>94.844999999999999</v>
      </c>
      <c r="M41" s="38"/>
      <c r="N41" s="2">
        <v>8166.8999000000003</v>
      </c>
      <c r="O41" s="9">
        <v>106.581</v>
      </c>
      <c r="P41" s="9">
        <f t="shared" si="1"/>
        <v>76.626227001060229</v>
      </c>
      <c r="Q41" s="22"/>
      <c r="R41" s="2">
        <v>1162.635</v>
      </c>
      <c r="S41">
        <v>162.05000000000001</v>
      </c>
      <c r="T41" s="9">
        <f t="shared" si="2"/>
        <v>7.1745448935513725</v>
      </c>
      <c r="U41" s="22"/>
      <c r="V41" s="7">
        <v>16111.429700000001</v>
      </c>
      <c r="W41">
        <v>97.941000000000003</v>
      </c>
      <c r="X41" s="19">
        <f t="shared" si="3"/>
        <v>164.50138042290766</v>
      </c>
      <c r="Y41" s="22"/>
      <c r="Z41">
        <v>203.85</v>
      </c>
      <c r="AA41">
        <v>109.73</v>
      </c>
      <c r="AB41" s="9">
        <f t="shared" si="9"/>
        <v>1.857741729700173</v>
      </c>
      <c r="AC41" s="22"/>
      <c r="AD41">
        <v>376.78</v>
      </c>
      <c r="AE41" s="9">
        <v>108.622</v>
      </c>
      <c r="AF41" s="9">
        <f t="shared" si="4"/>
        <v>3.468726409014748</v>
      </c>
      <c r="AG41" s="22"/>
      <c r="AH41" s="2">
        <v>2096.04</v>
      </c>
      <c r="AI41">
        <v>128.958</v>
      </c>
      <c r="AJ41" s="9">
        <f t="shared" si="10"/>
        <v>16.253663983622573</v>
      </c>
      <c r="AK41" s="22"/>
      <c r="AL41" s="2">
        <v>1379.37</v>
      </c>
      <c r="AM41">
        <v>117.018</v>
      </c>
      <c r="AN41" s="9">
        <f t="shared" si="5"/>
        <v>11.78767369122699</v>
      </c>
      <c r="AO41" s="22"/>
      <c r="AQ41" s="2"/>
      <c r="AR41" s="2">
        <v>2255.6898999999999</v>
      </c>
      <c r="AS41" s="36"/>
      <c r="AT41">
        <v>302.91000000000003</v>
      </c>
      <c r="AU41">
        <v>109.099</v>
      </c>
      <c r="AV41" s="9">
        <f t="shared" si="6"/>
        <v>2.7764690785433417</v>
      </c>
      <c r="AW41" s="22"/>
      <c r="AX41">
        <v>713.73</v>
      </c>
      <c r="AY41">
        <v>108.895</v>
      </c>
      <c r="AZ41" s="9">
        <f t="shared" si="12"/>
        <v>6.5542954221956933</v>
      </c>
      <c r="BA41" s="22"/>
      <c r="BB41" s="2"/>
      <c r="BC41" s="2"/>
      <c r="BD41" s="2"/>
      <c r="BE41" s="2"/>
      <c r="BF41" s="36"/>
      <c r="BG41" s="7"/>
      <c r="BH41" s="7"/>
      <c r="BI41" s="7"/>
      <c r="BJ41" s="36"/>
      <c r="BK41" s="2">
        <v>1827.85</v>
      </c>
      <c r="BL41">
        <v>109.39700000000001</v>
      </c>
      <c r="BM41" s="9">
        <f t="shared" si="13"/>
        <v>16.708410651114747</v>
      </c>
      <c r="BN41" s="22"/>
      <c r="BO41" s="2">
        <v>1767.88</v>
      </c>
      <c r="BP41">
        <v>128.93199999999999</v>
      </c>
      <c r="BQ41" s="9">
        <f>BO41/BP41</f>
        <v>13.711724009555427</v>
      </c>
      <c r="BR41" s="22"/>
      <c r="BS41" s="2">
        <v>5107.4902000000002</v>
      </c>
      <c r="BT41">
        <v>123.178</v>
      </c>
      <c r="BU41" s="9">
        <f t="shared" si="14"/>
        <v>41.464305314260663</v>
      </c>
      <c r="BV41" s="22"/>
      <c r="BW41" s="2">
        <v>5038.9799999999996</v>
      </c>
      <c r="BX41">
        <v>117.209</v>
      </c>
      <c r="BY41" s="9">
        <f t="shared" si="17"/>
        <v>42.991408509585433</v>
      </c>
      <c r="BZ41" s="22"/>
      <c r="CA41" s="8">
        <v>10733.9004</v>
      </c>
      <c r="CB41">
        <v>117.295</v>
      </c>
      <c r="CC41" s="9">
        <f t="shared" si="11"/>
        <v>91.51200306918453</v>
      </c>
      <c r="CD41" s="22"/>
      <c r="CE41" s="7">
        <v>2847.02</v>
      </c>
      <c r="CF41">
        <v>107.69199999999999</v>
      </c>
      <c r="CG41" s="9">
        <f t="shared" si="7"/>
        <v>26.43668981911377</v>
      </c>
      <c r="CH41" s="22"/>
      <c r="CI41" s="7">
        <v>1248.29</v>
      </c>
      <c r="CJ41">
        <v>113.67100000000001</v>
      </c>
      <c r="CK41" s="9">
        <f t="shared" si="8"/>
        <v>10.98160480685487</v>
      </c>
      <c r="CL41" s="15"/>
    </row>
    <row r="42" spans="1:90" x14ac:dyDescent="0.4">
      <c r="A42" s="1">
        <v>39080</v>
      </c>
      <c r="B42" s="2">
        <v>7262.8500999999997</v>
      </c>
      <c r="C42" s="9">
        <v>188.31299999999999</v>
      </c>
      <c r="D42" s="9">
        <f t="shared" si="15"/>
        <v>38.567969816210244</v>
      </c>
      <c r="E42" s="22"/>
      <c r="G42">
        <v>141.74600000000001</v>
      </c>
      <c r="H42" s="2"/>
      <c r="I42" s="38"/>
      <c r="K42">
        <v>97.001000000000005</v>
      </c>
      <c r="M42" s="38"/>
      <c r="N42" s="2">
        <v>9625.3701000000001</v>
      </c>
      <c r="O42" s="9">
        <v>107.89700000000001</v>
      </c>
      <c r="P42" s="9">
        <f t="shared" si="1"/>
        <v>89.20887605772171</v>
      </c>
      <c r="Q42" s="22"/>
      <c r="R42" s="2">
        <v>1805.5229999999999</v>
      </c>
      <c r="S42">
        <v>172.74199999999999</v>
      </c>
      <c r="T42" s="9">
        <f t="shared" si="2"/>
        <v>10.452136712553981</v>
      </c>
      <c r="U42" s="22"/>
      <c r="V42" s="2">
        <v>17225.800800000001</v>
      </c>
      <c r="W42">
        <v>98.234999999999999</v>
      </c>
      <c r="X42" s="19">
        <f t="shared" si="3"/>
        <v>175.35298824247977</v>
      </c>
      <c r="Y42" s="22"/>
      <c r="Z42">
        <v>219.05</v>
      </c>
      <c r="AA42">
        <v>113.081</v>
      </c>
      <c r="AB42" s="9">
        <f t="shared" si="9"/>
        <v>1.9371070294744475</v>
      </c>
      <c r="AC42" s="22"/>
      <c r="AD42">
        <v>502.38</v>
      </c>
      <c r="AE42" s="9">
        <v>111.059</v>
      </c>
      <c r="AF42" s="9">
        <f t="shared" si="4"/>
        <v>4.5235415409827207</v>
      </c>
      <c r="AG42" s="22"/>
      <c r="AH42" s="2">
        <v>2982.54</v>
      </c>
      <c r="AI42">
        <v>134.50399999999999</v>
      </c>
      <c r="AJ42" s="9">
        <f t="shared" si="10"/>
        <v>22.174359126866118</v>
      </c>
      <c r="AK42" s="22"/>
      <c r="AL42" s="2">
        <v>1434.46</v>
      </c>
      <c r="AM42">
        <v>119.46299999999999</v>
      </c>
      <c r="AN42" s="19">
        <f t="shared" si="5"/>
        <v>12.007567196537842</v>
      </c>
      <c r="AO42" s="22"/>
      <c r="AQ42" s="2"/>
      <c r="AR42" s="2">
        <v>2916.54</v>
      </c>
      <c r="AS42" s="36"/>
      <c r="AT42">
        <v>374.47</v>
      </c>
      <c r="AU42">
        <v>110.65900000000001</v>
      </c>
      <c r="AV42" s="9">
        <f t="shared" si="6"/>
        <v>3.3839994939408453</v>
      </c>
      <c r="AW42" s="22"/>
      <c r="AX42">
        <v>679.84</v>
      </c>
      <c r="AY42">
        <v>112.708</v>
      </c>
      <c r="AZ42" s="9">
        <f t="shared" si="12"/>
        <v>6.0318699648649607</v>
      </c>
      <c r="BA42" s="22"/>
      <c r="BB42" s="2"/>
      <c r="BC42" s="2"/>
      <c r="BD42" s="2"/>
      <c r="BE42" s="2"/>
      <c r="BF42" s="36"/>
      <c r="BG42" s="7"/>
      <c r="BH42" s="7"/>
      <c r="BI42" s="7"/>
      <c r="BJ42" s="36"/>
      <c r="BK42" s="7">
        <v>2249.02</v>
      </c>
      <c r="BL42">
        <v>111.014</v>
      </c>
      <c r="BM42" s="10">
        <f t="shared" si="13"/>
        <v>20.258886266597006</v>
      </c>
      <c r="BN42" s="22"/>
      <c r="BO42" s="2">
        <v>2532.8101000000001</v>
      </c>
      <c r="BP42">
        <v>137.31200000000001</v>
      </c>
      <c r="BQ42" s="9">
        <f>BO42/BP42</f>
        <v>18.445657335120018</v>
      </c>
      <c r="BR42" s="22"/>
      <c r="BS42" s="7">
        <v>5857.5</v>
      </c>
      <c r="BT42">
        <v>131.761</v>
      </c>
      <c r="BU42" s="10">
        <f t="shared" si="14"/>
        <v>44.455491382123697</v>
      </c>
      <c r="BV42" s="22"/>
      <c r="BW42" s="7">
        <v>6544.5801000000001</v>
      </c>
      <c r="BX42">
        <v>120.69799999999999</v>
      </c>
      <c r="BY42" s="10">
        <f t="shared" si="17"/>
        <v>54.222771711213113</v>
      </c>
      <c r="BZ42" s="22"/>
      <c r="CA42" s="40">
        <v>14146.5</v>
      </c>
      <c r="CB42">
        <v>120.48099999999999</v>
      </c>
      <c r="CC42" s="9">
        <f t="shared" si="11"/>
        <v>117.41685410977665</v>
      </c>
      <c r="CD42" s="22"/>
      <c r="CE42" s="7">
        <v>3221.4198999999999</v>
      </c>
      <c r="CF42">
        <v>110.684</v>
      </c>
      <c r="CG42" s="9">
        <f t="shared" si="7"/>
        <v>29.104657403057352</v>
      </c>
      <c r="CH42" s="22"/>
      <c r="CI42" s="7">
        <v>1418.3</v>
      </c>
      <c r="CJ42">
        <v>116.157</v>
      </c>
      <c r="CK42" s="10">
        <f t="shared" si="8"/>
        <v>12.210198266139793</v>
      </c>
      <c r="CL42" s="15"/>
    </row>
    <row r="43" spans="1:90" x14ac:dyDescent="0.4">
      <c r="A43" s="1">
        <v>39444</v>
      </c>
      <c r="B43" s="2">
        <v>7923.3599000000004</v>
      </c>
      <c r="C43" s="9">
        <v>204.25899999999999</v>
      </c>
      <c r="D43" s="9">
        <f t="shared" si="15"/>
        <v>38.790750468767598</v>
      </c>
      <c r="E43" s="22"/>
      <c r="G43">
        <v>149.81700000000001</v>
      </c>
      <c r="H43" s="2"/>
      <c r="I43" s="38"/>
      <c r="K43">
        <v>100.65600000000001</v>
      </c>
      <c r="M43" s="38"/>
      <c r="N43" s="2">
        <v>11598.4004</v>
      </c>
      <c r="O43" s="9">
        <v>109.97799999999999</v>
      </c>
      <c r="P43" s="9">
        <f t="shared" si="1"/>
        <v>105.46109585553475</v>
      </c>
      <c r="Q43" s="22"/>
      <c r="R43" s="2">
        <v>2745.8301000000001</v>
      </c>
      <c r="S43">
        <v>182.34100000000001</v>
      </c>
      <c r="T43" s="19">
        <f t="shared" si="2"/>
        <v>15.058764073905484</v>
      </c>
      <c r="U43" s="22"/>
      <c r="V43" s="2">
        <v>15307.799800000001</v>
      </c>
      <c r="W43">
        <v>98.921999999999997</v>
      </c>
      <c r="X43" s="19">
        <f t="shared" si="3"/>
        <v>154.74616162228827</v>
      </c>
      <c r="Y43" s="22"/>
      <c r="Z43" s="2"/>
      <c r="AA43">
        <v>115.569</v>
      </c>
      <c r="AB43" s="2"/>
      <c r="AC43" s="22"/>
      <c r="AD43">
        <v>569.97</v>
      </c>
      <c r="AE43" s="9">
        <v>114.152</v>
      </c>
      <c r="AF43" s="9">
        <f t="shared" si="4"/>
        <v>4.9930794029013947</v>
      </c>
      <c r="AG43" s="22"/>
      <c r="AH43" s="2">
        <v>3621.6001000000001</v>
      </c>
      <c r="AI43">
        <v>139.749</v>
      </c>
      <c r="AJ43" s="9">
        <f t="shared" si="10"/>
        <v>25.915034096845059</v>
      </c>
      <c r="AK43" s="22"/>
      <c r="AL43" s="2">
        <v>1897.13</v>
      </c>
      <c r="AM43">
        <v>123.77200000000001</v>
      </c>
      <c r="AN43" s="19">
        <f t="shared" si="5"/>
        <v>15.327618524383544</v>
      </c>
      <c r="AO43" s="22"/>
      <c r="AQ43" s="2"/>
      <c r="AR43" s="2">
        <v>3068.6599000000001</v>
      </c>
      <c r="AS43" s="36"/>
      <c r="AT43">
        <v>351.84</v>
      </c>
      <c r="AU43">
        <v>113.44199999999999</v>
      </c>
      <c r="AV43" s="9">
        <f t="shared" si="6"/>
        <v>3.1014968001269372</v>
      </c>
      <c r="AW43" s="22"/>
      <c r="AX43">
        <v>858.1</v>
      </c>
      <c r="AY43">
        <v>116.325</v>
      </c>
      <c r="AZ43" s="9">
        <f t="shared" si="12"/>
        <v>7.3767461852568239</v>
      </c>
      <c r="BA43" s="22"/>
      <c r="BB43" s="2"/>
      <c r="BC43" s="2"/>
      <c r="BD43" s="2"/>
      <c r="BE43" s="2"/>
      <c r="BF43" s="36"/>
      <c r="BG43" s="7"/>
      <c r="BH43" s="7"/>
      <c r="BI43" s="7"/>
      <c r="BJ43" s="36"/>
      <c r="BK43" s="7">
        <v>2128.73</v>
      </c>
      <c r="BL43">
        <v>114.876</v>
      </c>
      <c r="BM43" s="9">
        <f t="shared" si="13"/>
        <v>18.530676555590375</v>
      </c>
      <c r="BN43" s="22"/>
      <c r="BO43" s="7">
        <v>3243.75</v>
      </c>
      <c r="BP43">
        <v>147.47399999999999</v>
      </c>
      <c r="BQ43" s="10">
        <f>BO43/BP43</f>
        <v>21.995402579437734</v>
      </c>
      <c r="BR43" s="22"/>
      <c r="BS43" s="7">
        <v>5790.8900999999996</v>
      </c>
      <c r="BT43">
        <v>139.48599999999999</v>
      </c>
      <c r="BU43" s="9">
        <f t="shared" si="14"/>
        <v>41.5159234618528</v>
      </c>
      <c r="BV43" s="22"/>
      <c r="BW43" s="7">
        <v>5350.75</v>
      </c>
      <c r="BX43">
        <v>124.535</v>
      </c>
      <c r="BY43" s="9">
        <f t="shared" si="17"/>
        <v>42.965832898381983</v>
      </c>
      <c r="BZ43" s="22"/>
      <c r="CA43" s="40">
        <v>15182.299800000001</v>
      </c>
      <c r="CB43">
        <v>125.64400000000001</v>
      </c>
      <c r="CC43" s="10">
        <f t="shared" si="11"/>
        <v>120.83585209003215</v>
      </c>
      <c r="CD43" s="22"/>
      <c r="CE43" s="7">
        <v>3286.6698999999999</v>
      </c>
      <c r="CF43">
        <v>112.92700000000001</v>
      </c>
      <c r="CG43" s="10">
        <f t="shared" si="7"/>
        <v>29.104376278480785</v>
      </c>
      <c r="CH43" s="22"/>
      <c r="CI43" s="7">
        <v>1468.36</v>
      </c>
      <c r="CJ43">
        <v>120.911</v>
      </c>
      <c r="CK43" s="9">
        <f t="shared" si="8"/>
        <v>12.144139077503286</v>
      </c>
      <c r="CL43" s="15"/>
    </row>
    <row r="44" spans="1:90" x14ac:dyDescent="0.4">
      <c r="A44" s="1">
        <v>39784</v>
      </c>
      <c r="B44" s="2" t="s">
        <v>12</v>
      </c>
      <c r="C44" s="9">
        <v>222.642</v>
      </c>
      <c r="D44" s="2"/>
      <c r="E44" s="36"/>
      <c r="G44">
        <v>160.60400000000001</v>
      </c>
      <c r="I44" s="38"/>
      <c r="K44">
        <v>104.514</v>
      </c>
      <c r="M44" s="38"/>
      <c r="N44" s="2">
        <v>9813.18</v>
      </c>
      <c r="O44" s="9">
        <v>114.92700000000001</v>
      </c>
      <c r="P44" s="9">
        <f t="shared" si="1"/>
        <v>85.386201675846408</v>
      </c>
      <c r="Q44" s="22"/>
      <c r="R44" s="2" t="s">
        <v>12</v>
      </c>
      <c r="S44">
        <v>204.309</v>
      </c>
      <c r="T44" s="9" t="s">
        <v>12</v>
      </c>
      <c r="U44" s="22"/>
      <c r="V44" s="2">
        <v>7863.69</v>
      </c>
      <c r="W44">
        <v>100.782</v>
      </c>
      <c r="X44" s="19">
        <f t="shared" si="3"/>
        <v>78.02673096386259</v>
      </c>
      <c r="Y44" s="22"/>
      <c r="AA44">
        <v>123.869</v>
      </c>
      <c r="AC44" s="22"/>
      <c r="AD44">
        <v>232.54</v>
      </c>
      <c r="AE44" s="9">
        <v>115.696</v>
      </c>
      <c r="AF44" s="9">
        <f t="shared" si="4"/>
        <v>2.0099225556631173</v>
      </c>
      <c r="AG44" s="22"/>
      <c r="AH44" s="2" t="s">
        <v>12</v>
      </c>
      <c r="AI44">
        <v>156.79900000000001</v>
      </c>
      <c r="AJ44" s="2"/>
      <c r="AK44" s="22"/>
      <c r="AM44">
        <v>129.96</v>
      </c>
      <c r="AO44" s="22"/>
      <c r="AP44" s="2" t="s">
        <v>12</v>
      </c>
      <c r="AQ44" s="2"/>
      <c r="AR44" s="2"/>
      <c r="AS44" s="36"/>
      <c r="AT44">
        <v>175.54</v>
      </c>
      <c r="AU44">
        <v>117.202</v>
      </c>
      <c r="AV44" s="9">
        <f t="shared" si="6"/>
        <v>1.4977560109895736</v>
      </c>
      <c r="AW44" s="22"/>
      <c r="AY44">
        <v>119.242</v>
      </c>
      <c r="BA44" s="22"/>
      <c r="BF44" s="15"/>
      <c r="BG44" s="4"/>
      <c r="BH44" s="4"/>
      <c r="BI44" s="4"/>
      <c r="BJ44" s="15"/>
      <c r="BK44" s="7">
        <v>744.07</v>
      </c>
      <c r="BL44">
        <v>118.158</v>
      </c>
      <c r="BM44" s="11">
        <f t="shared" si="13"/>
        <v>6.2972460603598579</v>
      </c>
      <c r="BN44" s="22"/>
      <c r="BO44" s="7">
        <v>1517.5</v>
      </c>
      <c r="BP44">
        <v>155.58500000000001</v>
      </c>
      <c r="BQ44" s="11">
        <f>BO44/BP44</f>
        <v>9.7535109425715838</v>
      </c>
      <c r="BR44" s="22"/>
      <c r="BS44" s="7">
        <v>634.36</v>
      </c>
      <c r="BT44">
        <v>160.20699999999999</v>
      </c>
      <c r="BU44" s="11">
        <f t="shared" si="14"/>
        <v>3.9596272322682533</v>
      </c>
      <c r="BV44" s="22"/>
      <c r="BW44" s="7">
        <v>2879.49</v>
      </c>
      <c r="BX44">
        <v>128.66499999999999</v>
      </c>
      <c r="BY44" s="11">
        <f t="shared" si="17"/>
        <v>22.379745851630201</v>
      </c>
      <c r="BZ44" s="22"/>
      <c r="CA44" s="40">
        <v>8689.2000000000007</v>
      </c>
      <c r="CB44">
        <v>130.227</v>
      </c>
      <c r="CC44" s="11">
        <f t="shared" si="11"/>
        <v>66.723490520398997</v>
      </c>
      <c r="CD44" s="22"/>
      <c r="CE44" s="7">
        <v>2052.8200000000002</v>
      </c>
      <c r="CF44">
        <v>118.122</v>
      </c>
      <c r="CG44" s="11">
        <f t="shared" si="7"/>
        <v>17.37881173701766</v>
      </c>
      <c r="CH44" s="22"/>
      <c r="CI44" s="7">
        <v>848.81</v>
      </c>
      <c r="CJ44">
        <v>124.69499999999999</v>
      </c>
      <c r="CK44" s="11">
        <f t="shared" si="8"/>
        <v>6.8070892978868436</v>
      </c>
      <c r="CL44" s="15"/>
    </row>
    <row r="45" spans="1:90" x14ac:dyDescent="0.4">
      <c r="BG45" s="4"/>
      <c r="BH45" s="4"/>
      <c r="BI45" s="4"/>
    </row>
    <row r="46" spans="1:90" x14ac:dyDescent="0.4">
      <c r="A46" s="69" t="s">
        <v>99</v>
      </c>
      <c r="BG46" s="4"/>
      <c r="BH46" s="4"/>
      <c r="BI46" s="4"/>
    </row>
    <row r="47" spans="1:90" x14ac:dyDescent="0.4">
      <c r="BG47" s="4"/>
      <c r="BH47" s="4"/>
      <c r="BI47" s="4"/>
    </row>
    <row r="48" spans="1:90" x14ac:dyDescent="0.4">
      <c r="BG48" s="4"/>
      <c r="BH48" s="4"/>
      <c r="BI48" s="4"/>
    </row>
    <row r="49" spans="59:61" x14ac:dyDescent="0.4">
      <c r="BG49" s="4"/>
      <c r="BH49" s="4"/>
      <c r="BI49" s="4"/>
    </row>
  </sheetData>
  <mergeCells count="22">
    <mergeCell ref="F2:H2"/>
    <mergeCell ref="B2:D2"/>
    <mergeCell ref="N2:P2"/>
    <mergeCell ref="V2:X2"/>
    <mergeCell ref="AD2:AF2"/>
    <mergeCell ref="R2:T2"/>
    <mergeCell ref="BC2:BE2"/>
    <mergeCell ref="BK2:BM2"/>
    <mergeCell ref="BO2:BQ2"/>
    <mergeCell ref="AT2:AV2"/>
    <mergeCell ref="J2:L2"/>
    <mergeCell ref="BG2:BI2"/>
    <mergeCell ref="Z2:AB2"/>
    <mergeCell ref="AH2:AJ2"/>
    <mergeCell ref="AX2:AZ2"/>
    <mergeCell ref="AP2:AR2"/>
    <mergeCell ref="AL2:AN2"/>
    <mergeCell ref="CI2:CK2"/>
    <mergeCell ref="BS2:BU2"/>
    <mergeCell ref="BW2:BY2"/>
    <mergeCell ref="CA2:CC2"/>
    <mergeCell ref="CE2:CG2"/>
  </mergeCells>
  <phoneticPr fontId="2" type="noConversion"/>
  <pageMargins left="0.75" right="0.75" top="1" bottom="1" header="0.5" footer="0.5"/>
  <pageSetup orientation="portrait" horizontalDpi="4294967293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Crises_dates</vt:lpstr>
      <vt:lpstr>Figure 14.2</vt:lpstr>
      <vt:lpstr>Real_equity_prices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2015-11-20T13:00:53Z</dcterms:modified>
</cp:coreProperties>
</file>