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4\"/>
    </mc:Choice>
  </mc:AlternateContent>
  <bookViews>
    <workbookView xWindow="0" yWindow="0" windowWidth="19200" windowHeight="7425" tabRatio="884"/>
  </bookViews>
  <sheets>
    <sheet name="Reference" sheetId="23" r:id="rId1"/>
    <sheet name="Crises_dates" sheetId="18" r:id="rId2"/>
    <sheet name="Figure 14.1" sheetId="8" r:id="rId3"/>
    <sheet name="Real_house_Prices" sheetId="10" r:id="rId4"/>
  </sheets>
  <definedNames>
    <definedName name="OLE_LINK1" localSheetId="2">'Figure 14.1'!$B$40</definedName>
  </definedNames>
  <calcPr calcId="152511" concurrentCalc="0"/>
</workbook>
</file>

<file path=xl/calcChain.xml><?xml version="1.0" encoding="utf-8"?>
<calcChain xmlns="http://schemas.openxmlformats.org/spreadsheetml/2006/main">
  <c r="C3" i="10" l="1"/>
  <c r="F3" i="10"/>
  <c r="I3" i="10"/>
  <c r="L3" i="10"/>
  <c r="O3" i="10"/>
  <c r="R3" i="10"/>
  <c r="U3" i="10"/>
  <c r="X3" i="10"/>
  <c r="AA3" i="10"/>
  <c r="AD3" i="10"/>
  <c r="AG3" i="10"/>
  <c r="AJ3" i="10"/>
  <c r="AM3" i="10"/>
  <c r="AP3" i="10"/>
  <c r="AS3" i="10"/>
  <c r="AV3" i="10"/>
  <c r="AY3" i="10"/>
  <c r="AZ3" i="10"/>
  <c r="BA3" i="10"/>
  <c r="BB3" i="10"/>
  <c r="BC3" i="10"/>
  <c r="BE3" i="10"/>
  <c r="BG3" i="10"/>
  <c r="C4" i="10"/>
  <c r="F4" i="10"/>
  <c r="I4" i="10"/>
  <c r="L4" i="10"/>
  <c r="O4" i="10"/>
  <c r="R4" i="10"/>
  <c r="U4" i="10"/>
  <c r="X4" i="10"/>
  <c r="AA4" i="10"/>
  <c r="AD4" i="10"/>
  <c r="AG4" i="10"/>
  <c r="AJ4" i="10"/>
  <c r="AM4" i="10"/>
  <c r="AP4" i="10"/>
  <c r="AS4" i="10"/>
  <c r="AV4" i="10"/>
  <c r="AY4" i="10"/>
  <c r="AZ4" i="10"/>
  <c r="BA4" i="10"/>
  <c r="BB4" i="10"/>
  <c r="BC4" i="10"/>
  <c r="BE4" i="10"/>
  <c r="BG4" i="10"/>
  <c r="AA8" i="8"/>
  <c r="AD8" i="8"/>
  <c r="AA9" i="8"/>
  <c r="AD9" i="8"/>
  <c r="AA10" i="8"/>
  <c r="AD10" i="8"/>
  <c r="AA11" i="8"/>
  <c r="AD11" i="8"/>
  <c r="AA12" i="8"/>
  <c r="AD12" i="8"/>
  <c r="AA13" i="8"/>
  <c r="AD13" i="8"/>
  <c r="AA14" i="8"/>
  <c r="AD14" i="8"/>
  <c r="AA15" i="8"/>
  <c r="AD15" i="8"/>
  <c r="AA16" i="8"/>
  <c r="AD16" i="8"/>
  <c r="AA17" i="8"/>
  <c r="AD17" i="8"/>
  <c r="AA18" i="8"/>
  <c r="AD18" i="8"/>
  <c r="AA19" i="8"/>
  <c r="AD19" i="8"/>
  <c r="AA20" i="8"/>
  <c r="AD20" i="8"/>
  <c r="AA21" i="8"/>
  <c r="AD21" i="8"/>
  <c r="AA22" i="8"/>
  <c r="AD22" i="8"/>
  <c r="AA23" i="8"/>
  <c r="AD23" i="8"/>
  <c r="AA24" i="8"/>
  <c r="AD24" i="8"/>
  <c r="AA25" i="8"/>
  <c r="AD25" i="8"/>
  <c r="AA26" i="8"/>
  <c r="AD26" i="8"/>
  <c r="AA27" i="8"/>
  <c r="AD27" i="8"/>
  <c r="AA28" i="8"/>
  <c r="AA29" i="8"/>
  <c r="AA30" i="8"/>
</calcChain>
</file>

<file path=xl/comments1.xml><?xml version="1.0" encoding="utf-8"?>
<comments xmlns="http://schemas.openxmlformats.org/spreadsheetml/2006/main">
  <authors>
    <author>creinhart</author>
  </authors>
  <commentList>
    <comment ref="AI43" authorId="0" shapeId="0">
      <text>
        <r>
          <rPr>
            <b/>
            <sz val="10"/>
            <color indexed="81"/>
            <rFont val="Tahoma"/>
            <family val="2"/>
          </rPr>
          <t>creinhart:</t>
        </r>
        <r>
          <rPr>
            <sz val="10"/>
            <color indexed="81"/>
            <rFont val="Tahoma"/>
            <family val="2"/>
          </rPr>
          <t xml:space="preserve">
through July assuming same rate of change for the balance of the year.</t>
        </r>
      </text>
    </comment>
  </commentList>
</comments>
</file>

<file path=xl/sharedStrings.xml><?xml version="1.0" encoding="utf-8"?>
<sst xmlns="http://schemas.openxmlformats.org/spreadsheetml/2006/main" count="580" uniqueCount="197">
  <si>
    <t>Japan</t>
  </si>
  <si>
    <t>Argentina</t>
  </si>
  <si>
    <t>Indonesia</t>
  </si>
  <si>
    <t>Thailand</t>
  </si>
  <si>
    <t>Colombia</t>
  </si>
  <si>
    <t>Austria</t>
  </si>
  <si>
    <t>Iceland</t>
  </si>
  <si>
    <t>Ireland</t>
  </si>
  <si>
    <t>UK</t>
  </si>
  <si>
    <t>US</t>
  </si>
  <si>
    <t xml:space="preserve"> </t>
  </si>
  <si>
    <t>Country</t>
  </si>
  <si>
    <t>Finland</t>
  </si>
  <si>
    <t>Ongoing</t>
  </si>
  <si>
    <t>Norway</t>
  </si>
  <si>
    <t>Spain</t>
  </si>
  <si>
    <t>Sweden</t>
  </si>
  <si>
    <t>Hong Kong</t>
  </si>
  <si>
    <t>Malaysia</t>
  </si>
  <si>
    <t>Philippines</t>
  </si>
  <si>
    <t>South Korea</t>
  </si>
  <si>
    <t>Hungary</t>
  </si>
  <si>
    <t>US,1929</t>
  </si>
  <si>
    <t>Spain, 1977</t>
  </si>
  <si>
    <t>Malaysia, 1997</t>
  </si>
  <si>
    <t>Korea, 1997</t>
  </si>
  <si>
    <t>Thailand, 1997</t>
  </si>
  <si>
    <t>Norway, 1987</t>
  </si>
  <si>
    <t>Argentina, 2001</t>
  </si>
  <si>
    <t>Sweden, 1991</t>
  </si>
  <si>
    <t>Japan, 1992</t>
  </si>
  <si>
    <t>Indonesia, 1997</t>
  </si>
  <si>
    <t>Finland, 1991</t>
  </si>
  <si>
    <t>Colombia, 1998</t>
  </si>
  <si>
    <t>Philippines, 1997</t>
  </si>
  <si>
    <t>US, 2007</t>
  </si>
  <si>
    <t>Ireland, 2007</t>
  </si>
  <si>
    <t>UK, 2007</t>
  </si>
  <si>
    <t>Iceland, 2007</t>
  </si>
  <si>
    <t>Hungary, 2008</t>
  </si>
  <si>
    <t>Austria, 2008</t>
  </si>
  <si>
    <t>Spain, 2008</t>
  </si>
  <si>
    <t>Historical Average</t>
  </si>
  <si>
    <t>Hong Kong, 1997</t>
  </si>
  <si>
    <t>Norway, 1899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</si>
  <si>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</si>
  <si>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</si>
  <si>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</si>
  <si>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</si>
  <si>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</si>
  <si>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</si>
  <si>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</si>
  <si>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</si>
  <si>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</si>
  <si>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</si>
  <si>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</si>
  <si>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</si>
  <si>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</si>
  <si>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</si>
  <si>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</si>
  <si>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</si>
  <si>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</si>
  <si>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</si>
  <si>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</si>
  <si>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</si>
  <si>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</si>
  <si>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</si>
  <si>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</si>
  <si>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</si>
  <si>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</si>
  <si>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</si>
  <si>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</si>
  <si>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</si>
  <si>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</si>
  <si>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</si>
  <si>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</si>
  <si>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</si>
  <si>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</si>
  <si>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</si>
  <si>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</si>
  <si>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</si>
  <si>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</si>
  <si>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</si>
  <si>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</si>
  <si>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</si>
  <si>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</si>
  <si>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</si>
  <si>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</si>
  <si>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</si>
  <si>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</si>
  <si>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</si>
  <si>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</si>
  <si>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</si>
  <si>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</si>
  <si>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</si>
  <si>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</si>
  <si>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</si>
  <si>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</si>
  <si>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</si>
  <si>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</si>
  <si>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</si>
  <si>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</si>
  <si>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</si>
  <si>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</si>
  <si>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</si>
  <si>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</si>
  <si>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</si>
  <si>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</si>
  <si>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</si>
  <si>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</si>
  <si>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</si>
  <si>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</si>
  <si>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</si>
  <si>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</si>
  <si>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</si>
  <si>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</si>
  <si>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</si>
  <si>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</si>
  <si>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</si>
  <si>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</si>
  <si>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</si>
  <si>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Peak-to-trough price declines (left panel) and years duration of downturn (right panel)</t>
  </si>
  <si>
    <t>Mexico</t>
  </si>
  <si>
    <t>Chile</t>
  </si>
  <si>
    <t>Duration in years</t>
  </si>
  <si>
    <t>Country/crisis date</t>
  </si>
  <si>
    <t>Peak-to-trough price decline</t>
  </si>
  <si>
    <t xml:space="preserve">(systemic) banking crises episodes are included, subject to data limitations.  The historical average reported does not </t>
  </si>
  <si>
    <t xml:space="preserve">include ongoing crises episodes.  For the ongoing episodes, the calculations are based on data through the following </t>
  </si>
  <si>
    <t xml:space="preserve">periods: October 2008, monthly, for Iceland and Ireland; 2007, annual, for Hungary; and 2008:Q3, quarterly, for all </t>
  </si>
  <si>
    <t>others.  Consumer price indices are used to deflate nominal house prices.</t>
  </si>
  <si>
    <t>Real house prices</t>
  </si>
  <si>
    <t>Peak-trough decline</t>
  </si>
  <si>
    <t>Bi-annual</t>
  </si>
  <si>
    <t>Quarterly</t>
  </si>
  <si>
    <t>Monthly</t>
  </si>
  <si>
    <t>Frequency of series</t>
  </si>
  <si>
    <t>Q1 2009</t>
  </si>
  <si>
    <t>Annual</t>
  </si>
  <si>
    <t>Semi-annual</t>
  </si>
  <si>
    <t>Historical average</t>
  </si>
  <si>
    <t>Ongoing episodes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</si>
  <si>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Reinhart and Rogoff (2008b) and sources cited therein.</t>
    </r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</si>
  <si>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Each banking crisis episode is identified by country and the beginning year of the crisis.  Only major </t>
    </r>
  </si>
  <si>
    <t>Start</t>
  </si>
  <si>
    <t>Sources:</t>
  </si>
  <si>
    <t>year</t>
  </si>
  <si>
    <t>Currency</t>
  </si>
  <si>
    <t>yes</t>
  </si>
  <si>
    <t>no</t>
  </si>
  <si>
    <t>Inflation</t>
  </si>
  <si>
    <t>Stock market</t>
  </si>
  <si>
    <t>crash</t>
  </si>
  <si>
    <t>debt</t>
  </si>
  <si>
    <t xml:space="preserve">External </t>
  </si>
  <si>
    <t xml:space="preserve">Domestic </t>
  </si>
  <si>
    <t>crisis</t>
  </si>
  <si>
    <t>Did it include other types of crises (three-year window)?</t>
  </si>
  <si>
    <r>
      <t xml:space="preserve">Selected </t>
    </r>
    <r>
      <rPr>
        <i/>
        <sz val="10"/>
        <rFont val="Times New Roman"/>
        <family val="1"/>
      </rPr>
      <t>Systemic</t>
    </r>
    <r>
      <rPr>
        <sz val="10"/>
        <rFont val="Times New Roman"/>
        <family val="1"/>
      </rPr>
      <t xml:space="preserve"> Banking Crises</t>
    </r>
  </si>
  <si>
    <t>Argentina: Average value of old apartments in Buenos Aires, Reporte Immobiliario</t>
  </si>
  <si>
    <t>Colombia: New housing price index, total of 23 municipalities, Departamento Administrativo Nacional de Estadística (DANE).</t>
  </si>
  <si>
    <t>Finland: Quarterly residential property prices, Bank of International Settlements (BIS).</t>
  </si>
  <si>
    <t>South Korea: Housing price index, Kookmin Bank.</t>
  </si>
  <si>
    <t>Hong Kong: HKU-  real estate index series, Versitech, Ltd.</t>
  </si>
  <si>
    <t>Japan: Quarterly residential property prices, Bank of International Settlements (BIS).</t>
  </si>
  <si>
    <t>Malaysia: House price index, Bank Negara.</t>
  </si>
  <si>
    <t>Indonesia: Residential property price index, new houses, new developments, big cities, Bank of Indonesia.</t>
  </si>
  <si>
    <t>Norway: 1970-2008, Annual residential property prices, Bank of International Settlements (BIS) and</t>
  </si>
  <si>
    <t>1819-2005, Norges Bank.</t>
  </si>
  <si>
    <t>Philippines: Prime 3BR condominium price, Makati Central Business District, Colliers International.</t>
  </si>
  <si>
    <t>Sweden: Real estate price index for 1&amp;2 dwelling buildings, Statistics Sweden.</t>
  </si>
  <si>
    <t>Thailand: House price index, single detached house, Bank of Thailand.</t>
  </si>
  <si>
    <t>US: Case-Shiller, national house price index, US, Standard and Poor's and</t>
  </si>
  <si>
    <t>1890-2007, Shiller (2005).</t>
  </si>
  <si>
    <t>Spain: Annual residential property prices, Bank of International Settlements (BIS) and</t>
  </si>
  <si>
    <t>House price index, appraised housing, Banco de España.</t>
  </si>
  <si>
    <t>UK: Quarterly residential property prices, Bank of International Settlements (BIS).</t>
  </si>
  <si>
    <t>Iceland: House price index, Statistics Iceland.</t>
  </si>
  <si>
    <t>Ireland: Average house price, ESRI/ Permanent TSB.</t>
  </si>
  <si>
    <t>Hungary: Average price of old condominiums, Budapest, Otthon Centrum.</t>
  </si>
  <si>
    <t xml:space="preserve">Austria: Residential property price index, Vienna, Oesterreichische Nationalbank </t>
  </si>
  <si>
    <t>Reinhart, Carmen M. and Kenneth S. Rogoff</t>
  </si>
  <si>
    <t>Memorandum item:</t>
  </si>
  <si>
    <t>Austria, 2008-</t>
  </si>
  <si>
    <t>Hungary, 2008-</t>
  </si>
  <si>
    <t>Selected Ongoing banking crises</t>
  </si>
  <si>
    <t>UK, 2007-</t>
  </si>
  <si>
    <t>Ireland, 2007-</t>
  </si>
  <si>
    <t>Spain, 2008-</t>
  </si>
  <si>
    <t>US, 2007-</t>
  </si>
  <si>
    <t>Source:</t>
  </si>
  <si>
    <t>Reinhart, Carmen M. and Kenneth Rogoff, “This Time is Different: A Panoramic View of Eight Centuries of Financial Crises,” NBER Working Paper</t>
  </si>
  <si>
    <t>13882, March 2008.</t>
  </si>
  <si>
    <t>14.1 Cycles of past and ongoing real house prices and banking crises</t>
  </si>
  <si>
    <t>This Time is Different: Eight Centuries of Financial Folly</t>
  </si>
  <si>
    <t>(Princeton: Princeton University Press, 2009)</t>
  </si>
  <si>
    <t>page 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</si>
</sst>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76" formatCode="0.0"/>
    <numFmt numFmtId="180" formatCode="yyyy\-mm\-dd"/>
    <numFmt numFmtId="181" formatCode="[$-409]mmm\-yy;@"/>
    <numFmt numFmtId="182" formatCode="_(* #,##0.0_);_(* \(#,##0.0\);_(* &quot;-&quot;??_);_(@_)"/>
    <numFmt numFmtId="183" formatCode="_(* #,##0_);_(* \(#,##0\);_(* &quot;-&quot;??_);_(@_)"/>
  </numFmts>
  <fonts count="34" x14ac:knownFonts="1">
    <font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i/>
      <sz val="10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0"/>
      <color rgb="FF000000"/>
      <name val="Times New Roman"/>
    </font>
    <font>
      <sz val="12"/>
      <color rgb="FF333333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5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24" fillId="0" borderId="0">
      <alignment vertical="center"/>
    </xf>
    <xf numFmtId="0" fontId="6" fillId="20" borderId="1" applyNumberFormat="0" applyAlignment="0" applyProtection="0"/>
    <xf numFmtId="0" fontId="7" fillId="21" borderId="2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4" fillId="0" borderId="0"/>
    <xf numFmtId="0" fontId="20" fillId="0" borderId="0" applyNumberFormat="0" applyFill="0" applyBorder="0" applyAlignment="0" applyProtection="0"/>
    <xf numFmtId="0" fontId="20" fillId="0" borderId="0">
      <alignment vertical="center"/>
    </xf>
    <xf numFmtId="0" fontId="20" fillId="0" borderId="0"/>
    <xf numFmtId="0" fontId="24" fillId="0" borderId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Fill="1"/>
    <xf numFmtId="0" fontId="20" fillId="0" borderId="0" xfId="0" applyFont="1" applyAlignment="1">
      <alignment vertical="top" wrapText="1"/>
    </xf>
    <xf numFmtId="0" fontId="20" fillId="0" borderId="0" xfId="0" applyFont="1"/>
    <xf numFmtId="2" fontId="0" fillId="0" borderId="0" xfId="0" applyNumberFormat="1"/>
    <xf numFmtId="176" fontId="0" fillId="0" borderId="0" xfId="0" applyNumberFormat="1"/>
    <xf numFmtId="0" fontId="0" fillId="24" borderId="0" xfId="0" applyFill="1"/>
    <xf numFmtId="0" fontId="0" fillId="24" borderId="0" xfId="0" applyFill="1" applyAlignment="1"/>
    <xf numFmtId="0" fontId="0" fillId="25" borderId="0" xfId="0" applyFill="1"/>
    <xf numFmtId="0" fontId="21" fillId="0" borderId="0" xfId="0" applyFont="1" applyAlignment="1">
      <alignment horizontal="center" vertical="center"/>
    </xf>
    <xf numFmtId="0" fontId="20" fillId="0" borderId="0" xfId="0" applyFont="1" applyFill="1"/>
    <xf numFmtId="0" fontId="20" fillId="0" borderId="0" xfId="0" applyNumberFormat="1" applyFont="1" applyFill="1"/>
    <xf numFmtId="0" fontId="20" fillId="26" borderId="0" xfId="0" applyFont="1" applyFill="1"/>
    <xf numFmtId="0" fontId="20" fillId="27" borderId="0" xfId="0" applyFont="1" applyFill="1"/>
    <xf numFmtId="0" fontId="0" fillId="28" borderId="0" xfId="0" applyFill="1"/>
    <xf numFmtId="0" fontId="0" fillId="29" borderId="0" xfId="0" applyFill="1"/>
    <xf numFmtId="0" fontId="20" fillId="29" borderId="0" xfId="0" applyFont="1" applyFill="1" applyAlignment="1">
      <alignment vertical="top" wrapText="1"/>
    </xf>
    <xf numFmtId="17" fontId="2" fillId="0" borderId="0" xfId="0" applyNumberFormat="1" applyFont="1" applyFill="1"/>
    <xf numFmtId="2" fontId="20" fillId="0" borderId="0" xfId="0" applyNumberFormat="1" applyFont="1"/>
    <xf numFmtId="2" fontId="20" fillId="26" borderId="0" xfId="0" applyNumberFormat="1" applyFont="1" applyFill="1"/>
    <xf numFmtId="2" fontId="20" fillId="0" borderId="0" xfId="0" applyNumberFormat="1" applyFont="1" applyFill="1"/>
    <xf numFmtId="2" fontId="20" fillId="27" borderId="0" xfId="0" applyNumberFormat="1" applyFont="1" applyFill="1"/>
    <xf numFmtId="180" fontId="0" fillId="0" borderId="0" xfId="0" applyNumberFormat="1"/>
    <xf numFmtId="2" fontId="0" fillId="26" borderId="0" xfId="0" applyNumberFormat="1" applyFill="1"/>
    <xf numFmtId="2" fontId="0" fillId="27" borderId="0" xfId="0" applyNumberFormat="1" applyFill="1"/>
    <xf numFmtId="181" fontId="20" fillId="0" borderId="0" xfId="0" applyNumberFormat="1" applyFont="1" applyFill="1" applyBorder="1"/>
    <xf numFmtId="2" fontId="0" fillId="0" borderId="0" xfId="0" applyNumberFormat="1" applyFill="1"/>
    <xf numFmtId="17" fontId="20" fillId="0" borderId="0" xfId="0" applyNumberFormat="1" applyFont="1" applyFill="1"/>
    <xf numFmtId="183" fontId="0" fillId="0" borderId="0" xfId="32" applyNumberFormat="1" applyFont="1"/>
    <xf numFmtId="183" fontId="26" fillId="26" borderId="0" xfId="32" applyNumberFormat="1" applyFont="1" applyFill="1"/>
    <xf numFmtId="183" fontId="26" fillId="27" borderId="0" xfId="32" applyNumberFormat="1" applyFont="1" applyFill="1"/>
    <xf numFmtId="176" fontId="20" fillId="26" borderId="0" xfId="0" applyNumberFormat="1" applyFont="1" applyFill="1"/>
    <xf numFmtId="176" fontId="0" fillId="27" borderId="0" xfId="0" applyNumberFormat="1" applyFill="1"/>
    <xf numFmtId="0" fontId="20" fillId="29" borderId="0" xfId="0" applyFont="1" applyFill="1" applyAlignment="1">
      <alignment horizontal="center"/>
    </xf>
    <xf numFmtId="176" fontId="0" fillId="29" borderId="0" xfId="0" applyNumberFormat="1" applyFill="1"/>
    <xf numFmtId="0" fontId="20" fillId="29" borderId="0" xfId="0" applyFont="1" applyFill="1"/>
    <xf numFmtId="2" fontId="0" fillId="29" borderId="0" xfId="0" applyNumberFormat="1" applyFill="1"/>
    <xf numFmtId="17" fontId="20" fillId="0" borderId="0" xfId="0" applyNumberFormat="1" applyFont="1" applyFill="1" applyBorder="1"/>
    <xf numFmtId="0" fontId="20" fillId="0" borderId="0" xfId="46" applyFont="1" applyFill="1" applyAlignment="1">
      <alignment horizontal="center"/>
    </xf>
    <xf numFmtId="0" fontId="20" fillId="0" borderId="0" xfId="46" applyFont="1" applyFill="1" applyBorder="1" applyAlignment="1">
      <alignment horizontal="center"/>
    </xf>
    <xf numFmtId="2" fontId="20" fillId="0" borderId="0" xfId="46" applyNumberFormat="1" applyFont="1" applyFill="1" applyBorder="1"/>
    <xf numFmtId="2" fontId="20" fillId="0" borderId="0" xfId="46" applyNumberFormat="1" applyFont="1" applyBorder="1"/>
    <xf numFmtId="2" fontId="20" fillId="26" borderId="0" xfId="46" applyNumberFormat="1" applyFont="1" applyFill="1" applyBorder="1"/>
    <xf numFmtId="2" fontId="20" fillId="27" borderId="0" xfId="46" applyNumberFormat="1" applyFont="1" applyFill="1" applyBorder="1"/>
    <xf numFmtId="1" fontId="0" fillId="0" borderId="0" xfId="0" applyNumberFormat="1"/>
    <xf numFmtId="43" fontId="0" fillId="0" borderId="0" xfId="32" applyFont="1"/>
    <xf numFmtId="182" fontId="0" fillId="0" borderId="0" xfId="32" applyNumberFormat="1" applyFont="1"/>
    <xf numFmtId="182" fontId="26" fillId="26" borderId="0" xfId="32" applyNumberFormat="1" applyFont="1" applyFill="1"/>
    <xf numFmtId="43" fontId="26" fillId="26" borderId="0" xfId="32" applyFont="1" applyFill="1"/>
    <xf numFmtId="0" fontId="0" fillId="0" borderId="0" xfId="0" applyBorder="1"/>
    <xf numFmtId="0" fontId="20" fillId="24" borderId="0" xfId="0" applyFont="1" applyFill="1"/>
    <xf numFmtId="0" fontId="20" fillId="29" borderId="10" xfId="0" applyFont="1" applyFill="1" applyBorder="1"/>
    <xf numFmtId="0" fontId="0" fillId="29" borderId="10" xfId="0" applyFill="1" applyBorder="1"/>
    <xf numFmtId="1" fontId="0" fillId="29" borderId="0" xfId="0" applyNumberFormat="1" applyFill="1"/>
    <xf numFmtId="0" fontId="20" fillId="24" borderId="0" xfId="0" applyFont="1" applyFill="1" applyAlignment="1">
      <alignment vertical="center"/>
    </xf>
    <xf numFmtId="0" fontId="0" fillId="24" borderId="11" xfId="0" applyFill="1" applyBorder="1"/>
    <xf numFmtId="0" fontId="0" fillId="24" borderId="11" xfId="0" applyFill="1" applyBorder="1" applyAlignment="1">
      <alignment horizontal="right"/>
    </xf>
    <xf numFmtId="0" fontId="0" fillId="24" borderId="12" xfId="0" applyFill="1" applyBorder="1"/>
    <xf numFmtId="0" fontId="0" fillId="24" borderId="12" xfId="0" applyFill="1" applyBorder="1" applyAlignment="1">
      <alignment horizontal="right"/>
    </xf>
    <xf numFmtId="0" fontId="20" fillId="24" borderId="12" xfId="0" applyFont="1" applyFill="1" applyBorder="1"/>
    <xf numFmtId="0" fontId="20" fillId="24" borderId="0" xfId="25" applyFont="1" applyFill="1"/>
    <xf numFmtId="0" fontId="22" fillId="24" borderId="0" xfId="0" applyFont="1" applyFill="1"/>
    <xf numFmtId="0" fontId="20" fillId="24" borderId="0" xfId="0" applyFont="1" applyFill="1" applyAlignment="1">
      <alignment horizontal="left" vertical="center" indent="5"/>
    </xf>
    <xf numFmtId="0" fontId="0" fillId="24" borderId="0" xfId="0" applyFill="1" applyAlignment="1" applyProtection="1">
      <alignment horizontal="left" vertical="center" indent="5"/>
    </xf>
    <xf numFmtId="0" fontId="21" fillId="24" borderId="0" xfId="0" applyFont="1" applyFill="1" applyAlignment="1">
      <alignment horizontal="left" vertical="center" indent="5"/>
    </xf>
    <xf numFmtId="0" fontId="32" fillId="24" borderId="0" xfId="0" applyFont="1" applyFill="1" applyAlignment="1">
      <alignment horizontal="left" vertical="center" indent="5"/>
    </xf>
    <xf numFmtId="0" fontId="20" fillId="24" borderId="11" xfId="0" applyFont="1" applyFill="1" applyBorder="1"/>
    <xf numFmtId="0" fontId="20" fillId="24" borderId="12" xfId="0" applyFont="1" applyFill="1" applyBorder="1" applyAlignment="1">
      <alignment horizontal="right"/>
    </xf>
    <xf numFmtId="0" fontId="20" fillId="24" borderId="0" xfId="0" applyFont="1" applyFill="1" applyAlignment="1">
      <alignment horizontal="right"/>
    </xf>
    <xf numFmtId="0" fontId="22" fillId="29" borderId="0" xfId="0" applyFont="1" applyFill="1" applyAlignment="1">
      <alignment vertical="top" wrapText="1"/>
    </xf>
    <xf numFmtId="176" fontId="22" fillId="29" borderId="0" xfId="0" applyNumberFormat="1" applyFont="1" applyFill="1"/>
    <xf numFmtId="0" fontId="22" fillId="29" borderId="0" xfId="0" applyFont="1" applyFill="1"/>
    <xf numFmtId="1" fontId="22" fillId="29" borderId="0" xfId="0" applyNumberFormat="1" applyFont="1" applyFill="1"/>
    <xf numFmtId="0" fontId="0" fillId="24" borderId="0" xfId="0" applyFont="1" applyFill="1"/>
    <xf numFmtId="0" fontId="0" fillId="24" borderId="0" xfId="0" applyFill="1" applyAlignment="1">
      <alignment horizontal="right"/>
    </xf>
    <xf numFmtId="0" fontId="0" fillId="24" borderId="0" xfId="0" applyFill="1" applyBorder="1"/>
    <xf numFmtId="0" fontId="0" fillId="24" borderId="0" xfId="0" applyFill="1" applyBorder="1" applyAlignment="1">
      <alignment horizontal="right"/>
    </xf>
    <xf numFmtId="0" fontId="20" fillId="24" borderId="0" xfId="0" applyFont="1" applyFill="1" applyBorder="1"/>
    <xf numFmtId="0" fontId="0" fillId="24" borderId="0" xfId="0" applyFill="1" applyBorder="1" applyAlignment="1"/>
    <xf numFmtId="0" fontId="0" fillId="24" borderId="0" xfId="0" applyFill="1" applyBorder="1" applyAlignment="1">
      <alignment horizontal="left"/>
    </xf>
    <xf numFmtId="0" fontId="20" fillId="24" borderId="0" xfId="0" applyFont="1" applyFill="1" applyBorder="1" applyAlignment="1">
      <alignment horizontal="left"/>
    </xf>
    <xf numFmtId="17" fontId="0" fillId="24" borderId="0" xfId="0" applyNumberFormat="1" applyFill="1" applyBorder="1"/>
    <xf numFmtId="0" fontId="29" fillId="0" borderId="0" xfId="0" applyFont="1"/>
    <xf numFmtId="0" fontId="29" fillId="24" borderId="0" xfId="0" applyFont="1" applyFill="1"/>
    <xf numFmtId="0" fontId="20" fillId="24" borderId="0" xfId="45" applyFill="1" applyAlignment="1"/>
    <xf numFmtId="0" fontId="20" fillId="0" borderId="0" xfId="45" applyAlignment="1"/>
    <xf numFmtId="0" fontId="20" fillId="0" borderId="0" xfId="45"/>
    <xf numFmtId="0" fontId="21" fillId="30" borderId="13" xfId="45" applyFont="1" applyFill="1" applyBorder="1" applyAlignment="1"/>
    <xf numFmtId="0" fontId="21" fillId="30" borderId="11" xfId="45" applyFont="1" applyFill="1" applyBorder="1" applyAlignment="1"/>
    <xf numFmtId="0" fontId="21" fillId="30" borderId="14" xfId="45" applyFont="1" applyFill="1" applyBorder="1" applyAlignment="1"/>
    <xf numFmtId="0" fontId="21" fillId="30" borderId="15" xfId="45" applyFont="1" applyFill="1" applyBorder="1" applyAlignment="1"/>
    <xf numFmtId="0" fontId="21" fillId="30" borderId="0" xfId="45" applyFont="1" applyFill="1" applyBorder="1" applyAlignment="1"/>
    <xf numFmtId="0" fontId="21" fillId="30" borderId="16" xfId="45" applyFont="1" applyFill="1" applyBorder="1" applyAlignment="1"/>
    <xf numFmtId="0" fontId="30" fillId="30" borderId="15" xfId="45" applyFont="1" applyFill="1" applyBorder="1" applyAlignment="1"/>
    <xf numFmtId="0" fontId="21" fillId="30" borderId="17" xfId="45" applyFont="1" applyFill="1" applyBorder="1" applyAlignment="1"/>
    <xf numFmtId="0" fontId="21" fillId="30" borderId="12" xfId="45" applyFont="1" applyFill="1" applyBorder="1" applyAlignment="1"/>
    <xf numFmtId="0" fontId="21" fillId="30" borderId="18" xfId="45" applyFont="1" applyFill="1" applyBorder="1" applyAlignment="1"/>
    <xf numFmtId="0" fontId="33" fillId="24" borderId="0" xfId="45" applyFont="1" applyFill="1" applyAlignment="1">
      <alignment vertical="center"/>
    </xf>
    <xf numFmtId="0" fontId="21" fillId="24" borderId="0" xfId="45" applyFont="1" applyFill="1" applyAlignment="1"/>
    <xf numFmtId="0" fontId="20" fillId="24" borderId="0" xfId="45" applyFill="1"/>
    <xf numFmtId="0" fontId="23" fillId="24" borderId="0" xfId="0" applyFont="1" applyFill="1" applyAlignment="1">
      <alignment horizontal="center"/>
    </xf>
    <xf numFmtId="0" fontId="21" fillId="24" borderId="0" xfId="0" applyFont="1" applyFill="1" applyAlignment="1">
      <alignment horizontal="center"/>
    </xf>
    <xf numFmtId="0" fontId="25" fillId="24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Fill="1" applyAlignment="1">
      <alignment horizontal="center"/>
    </xf>
  </cellXfs>
  <cellStyles count="5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ANCLAS,REZONES Y SUS PARTES,DE FUNDICION,DE HIERRO O DE ACERO 2" xfId="26"/>
    <cellStyle name="ANCLAS,REZONES Y SUS PARTES,DE FUNDICION,DE HIERRO O DE ACERO 3" xfId="27"/>
    <cellStyle name="Bad" xfId="28" builtinId="27" customBuiltin="1"/>
    <cellStyle name="bstitutes]_x000a__x000a_; The following mappings take Word for MS-DOS names, PostScript names, and TrueType_x000a__x000a_; names into account" xfId="29"/>
    <cellStyle name="Calculation" xfId="30" builtinId="22" customBuiltin="1"/>
    <cellStyle name="Check Cell" xfId="31" builtinId="23" customBuiltin="1"/>
    <cellStyle name="Comma" xfId="32" builtinId="3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2" xfId="42"/>
    <cellStyle name="Normal 3" xfId="43"/>
    <cellStyle name="Normal 3 2" xfId="44"/>
    <cellStyle name="Normal 4" xfId="45"/>
    <cellStyle name="Normal_HMSsheets" xfId="46"/>
    <cellStyle name="Note" xfId="47" builtinId="10" customBuiltin="1"/>
    <cellStyle name="Output" xfId="48" builtinId="21" customBuiltin="1"/>
    <cellStyle name="Title" xfId="49" builtinId="15" customBuiltin="1"/>
    <cellStyle name="Total" xfId="50" builtinId="25" customBuiltin="1"/>
    <cellStyle name="Warning Text" xfId="5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700570717608369E-2"/>
          <c:y val="6.0425541069661368E-3"/>
          <c:w val="0.73440413046619191"/>
          <c:h val="0.870193669548886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  <c:spPr>
              <a:solidFill>
                <a:srgbClr val="A6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14.1'!$Z$8:$Z$30</c:f>
              <c:strCache>
                <c:ptCount val="23"/>
                <c:pt idx="0">
                  <c:v>Hong Kong, 1997</c:v>
                </c:pt>
                <c:pt idx="1">
                  <c:v>Philippines, 1997</c:v>
                </c:pt>
                <c:pt idx="2">
                  <c:v>Finland, 1991</c:v>
                </c:pt>
                <c:pt idx="3">
                  <c:v>Indonesia, 1997</c:v>
                </c:pt>
                <c:pt idx="4">
                  <c:v>Norway, 1987</c:v>
                </c:pt>
                <c:pt idx="5">
                  <c:v>Colombia, 1998</c:v>
                </c:pt>
                <c:pt idx="6">
                  <c:v>Japan, 1992</c:v>
                </c:pt>
                <c:pt idx="7">
                  <c:v>Historical Average</c:v>
                </c:pt>
                <c:pt idx="8">
                  <c:v>Spain, 1977</c:v>
                </c:pt>
                <c:pt idx="9">
                  <c:v>Sweden, 1991</c:v>
                </c:pt>
                <c:pt idx="10">
                  <c:v>US, 2007</c:v>
                </c:pt>
                <c:pt idx="11">
                  <c:v>Argentina, 2001</c:v>
                </c:pt>
                <c:pt idx="12">
                  <c:v>Norway, 1899</c:v>
                </c:pt>
                <c:pt idx="13">
                  <c:v>Ireland, 2007</c:v>
                </c:pt>
                <c:pt idx="14">
                  <c:v>Korea, 1997</c:v>
                </c:pt>
                <c:pt idx="15">
                  <c:v>Thailand, 1997</c:v>
                </c:pt>
                <c:pt idx="16">
                  <c:v>Malaysia, 1997</c:v>
                </c:pt>
                <c:pt idx="17">
                  <c:v>Iceland, 2007</c:v>
                </c:pt>
                <c:pt idx="18">
                  <c:v>UK, 2007</c:v>
                </c:pt>
                <c:pt idx="19">
                  <c:v>US,1929</c:v>
                </c:pt>
                <c:pt idx="20">
                  <c:v>Hungary, 2008</c:v>
                </c:pt>
                <c:pt idx="21">
                  <c:v>Austria, 2008</c:v>
                </c:pt>
                <c:pt idx="22">
                  <c:v>Spain, 2008</c:v>
                </c:pt>
              </c:strCache>
            </c:strRef>
          </c:cat>
          <c:val>
            <c:numRef>
              <c:f>'Figure 14.1'!$AA$8:$AA$30</c:f>
              <c:numCache>
                <c:formatCode>0.0</c:formatCode>
                <c:ptCount val="23"/>
                <c:pt idx="0">
                  <c:v>-61.317705457959981</c:v>
                </c:pt>
                <c:pt idx="1">
                  <c:v>-56.203435101174136</c:v>
                </c:pt>
                <c:pt idx="2">
                  <c:v>-50.347999240523336</c:v>
                </c:pt>
                <c:pt idx="3">
                  <c:v>-50.491210511747056</c:v>
                </c:pt>
                <c:pt idx="4">
                  <c:v>-41.461171676265316</c:v>
                </c:pt>
                <c:pt idx="5">
                  <c:v>-40.503660671835419</c:v>
                </c:pt>
                <c:pt idx="6">
                  <c:v>-40.208050014482723</c:v>
                </c:pt>
                <c:pt idx="7">
                  <c:v>-35.313363721939403</c:v>
                </c:pt>
                <c:pt idx="8">
                  <c:v>-33.298432702560078</c:v>
                </c:pt>
                <c:pt idx="9">
                  <c:v>-32.034953334657921</c:v>
                </c:pt>
                <c:pt idx="10">
                  <c:v>-28.652451692086423</c:v>
                </c:pt>
                <c:pt idx="11">
                  <c:v>-25.454545454545453</c:v>
                </c:pt>
                <c:pt idx="12">
                  <c:v>-25.477426015766703</c:v>
                </c:pt>
                <c:pt idx="13">
                  <c:v>-23.695781142220561</c:v>
                </c:pt>
                <c:pt idx="14">
                  <c:v>-21.391944842007725</c:v>
                </c:pt>
                <c:pt idx="15">
                  <c:v>-19.980123819475416</c:v>
                </c:pt>
                <c:pt idx="16">
                  <c:v>-18.959080283141716</c:v>
                </c:pt>
                <c:pt idx="17">
                  <c:v>-15.208099787329399</c:v>
                </c:pt>
                <c:pt idx="18">
                  <c:v>-14.458308975702616</c:v>
                </c:pt>
                <c:pt idx="19">
                  <c:v>-12.570716702948115</c:v>
                </c:pt>
                <c:pt idx="20">
                  <c:v>-11.299710184915657</c:v>
                </c:pt>
                <c:pt idx="21">
                  <c:v>-4.3530626082363355</c:v>
                </c:pt>
                <c:pt idx="22">
                  <c:v>-4.3196556293652488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8570632"/>
        <c:axId val="408571024"/>
      </c:barChart>
      <c:catAx>
        <c:axId val="408570632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8571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8571024"/>
        <c:scaling>
          <c:orientation val="minMax"/>
          <c:max val="0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decline</a:t>
                </a:r>
              </a:p>
            </c:rich>
          </c:tx>
          <c:layout>
            <c:manualLayout>
              <c:xMode val="edge"/>
              <c:yMode val="edge"/>
              <c:x val="0.33689904795655817"/>
              <c:y val="0.9423091723390839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85706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09090909090909"/>
          <c:y val="7.9872204472843447E-3"/>
          <c:w val="0.84363636363636363"/>
          <c:h val="0.9025559105431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val>
            <c:numRef>
              <c:f>'Figure 14.1'!$AD$8:$AD$30</c:f>
              <c:numCache>
                <c:formatCode>0</c:formatCode>
                <c:ptCount val="23"/>
                <c:pt idx="0">
                  <c:v>6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  <c:pt idx="6">
                  <c:v>17</c:v>
                </c:pt>
                <c:pt idx="7">
                  <c:v>6.0666666666666664</c:v>
                </c:pt>
                <c:pt idx="8">
                  <c:v>4</c:v>
                </c:pt>
                <c:pt idx="9">
                  <c:v>5</c:v>
                </c:pt>
                <c:pt idx="10">
                  <c:v>2</c:v>
                </c:pt>
                <c:pt idx="11">
                  <c:v>4</c:v>
                </c:pt>
                <c:pt idx="12">
                  <c:v>6</c:v>
                </c:pt>
                <c:pt idx="13">
                  <c:v>1</c:v>
                </c:pt>
                <c:pt idx="14">
                  <c:v>4</c:v>
                </c:pt>
                <c:pt idx="15">
                  <c:v>4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8571808"/>
        <c:axId val="408572200"/>
      </c:barChart>
      <c:catAx>
        <c:axId val="40857180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8572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8572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Duration in years</a:t>
                </a:r>
              </a:p>
            </c:rich>
          </c:tx>
          <c:layout>
            <c:manualLayout>
              <c:xMode val="edge"/>
              <c:yMode val="edge"/>
              <c:x val="0.34909122074026461"/>
              <c:y val="0.953673950265419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8571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8</xdr:row>
      <xdr:rowOff>142875</xdr:rowOff>
    </xdr:from>
    <xdr:to>
      <xdr:col>14</xdr:col>
      <xdr:colOff>233363</xdr:colOff>
      <xdr:row>37</xdr:row>
      <xdr:rowOff>90488</xdr:rowOff>
    </xdr:to>
    <xdr:graphicFrame macro="">
      <xdr:nvGraphicFramePr>
        <xdr:cNvPr id="113955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7</xdr:row>
      <xdr:rowOff>76200</xdr:rowOff>
    </xdr:from>
    <xdr:to>
      <xdr:col>18</xdr:col>
      <xdr:colOff>500063</xdr:colOff>
      <xdr:row>36</xdr:row>
      <xdr:rowOff>38100</xdr:rowOff>
    </xdr:to>
    <xdr:graphicFrame macro="">
      <xdr:nvGraphicFramePr>
        <xdr:cNvPr id="113956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0.273</cdr:x>
      <cdr:y>0.56807</cdr:y>
    </cdr:from>
    <cdr:to>
      <cdr:x>0.40166</cdr:x>
      <cdr:y>0.60505</cdr:y>
    </cdr:to>
    <cdr:sp macro="" textlink="">
      <cdr:nvSpPr>
        <cdr:cNvPr id="1777665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01004" y="2633461"/>
          <a:ext cx="829133" cy="169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-35.3 percent</a:t>
          </a:r>
        </a:p>
      </cdr:txBody>
    </cdr:sp>
  </cdr:relSizeAnchor>
  <cdr:relSizeAnchor xmlns:cdr="http://schemas.openxmlformats.org/drawingml/2006/chartDrawing">
    <cdr:from>
      <cdr:x>0.08576</cdr:x>
      <cdr:y>0.05965</cdr:y>
    </cdr:from>
    <cdr:to>
      <cdr:x>0.16289</cdr:x>
      <cdr:y>0.0845</cdr:y>
    </cdr:to>
    <cdr:sp macro="" textlink="">
      <cdr:nvSpPr>
        <cdr:cNvPr id="205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455651" y="358338"/>
          <a:ext cx="400907" cy="14937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969696" mc:Ignorable="a14" a14:legacySpreadsheetColorIndex="5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0.18425</cdr:x>
      <cdr:y>0.05824</cdr:y>
    </cdr:from>
    <cdr:to>
      <cdr:x>0.27225</cdr:x>
      <cdr:y>0.09032</cdr:y>
    </cdr:to>
    <cdr:sp macro="" textlink="">
      <cdr:nvSpPr>
        <cdr:cNvPr id="177766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25961" y="272756"/>
          <a:ext cx="566685" cy="1491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Ongoing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0.39613</cdr:x>
      <cdr:y>0.59869</cdr:y>
    </cdr:from>
    <cdr:to>
      <cdr:x>0.67102</cdr:x>
      <cdr:y>0.63298</cdr:y>
    </cdr:to>
    <cdr:sp macro="" textlink="">
      <cdr:nvSpPr>
        <cdr:cNvPr id="17786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4340" y="2789428"/>
          <a:ext cx="623793" cy="1600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6 years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I24" sqref="I24"/>
    </sheetView>
  </sheetViews>
  <sheetFormatPr defaultColWidth="8.85546875" defaultRowHeight="13.15" x14ac:dyDescent="0.4"/>
  <cols>
    <col min="1" max="16384" width="8.85546875" style="86"/>
  </cols>
  <sheetData>
    <row r="1" spans="1:59" ht="13.5" thickBot="1" x14ac:dyDescent="0.4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</row>
    <row r="2" spans="1:59" ht="15.75" thickTop="1" x14ac:dyDescent="0.45">
      <c r="A2" s="84"/>
      <c r="B2" s="87" t="s">
        <v>190</v>
      </c>
      <c r="C2" s="88"/>
      <c r="D2" s="88"/>
      <c r="E2" s="88"/>
      <c r="F2" s="88"/>
      <c r="G2" s="88"/>
      <c r="H2" s="89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</row>
    <row r="3" spans="1:59" ht="15.4" x14ac:dyDescent="0.45">
      <c r="A3" s="84"/>
      <c r="B3" s="90" t="s">
        <v>181</v>
      </c>
      <c r="C3" s="91"/>
      <c r="D3" s="91"/>
      <c r="E3" s="91"/>
      <c r="F3" s="91"/>
      <c r="G3" s="91"/>
      <c r="H3" s="92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</row>
    <row r="4" spans="1:59" ht="15.4" x14ac:dyDescent="0.45">
      <c r="A4" s="84"/>
      <c r="B4" s="93" t="s">
        <v>194</v>
      </c>
      <c r="C4" s="91"/>
      <c r="D4" s="91"/>
      <c r="E4" s="91"/>
      <c r="F4" s="91"/>
      <c r="G4" s="91"/>
      <c r="H4" s="92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</row>
    <row r="5" spans="1:59" ht="15.4" x14ac:dyDescent="0.45">
      <c r="A5" s="84"/>
      <c r="B5" s="90" t="s">
        <v>195</v>
      </c>
      <c r="C5" s="91"/>
      <c r="D5" s="91"/>
      <c r="E5" s="91"/>
      <c r="F5" s="91"/>
      <c r="G5" s="91"/>
      <c r="H5" s="92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</row>
    <row r="6" spans="1:59" ht="15.75" thickBot="1" x14ac:dyDescent="0.5">
      <c r="A6" s="84"/>
      <c r="B6" s="94"/>
      <c r="C6" s="95"/>
      <c r="D6" s="95"/>
      <c r="E6" s="95"/>
      <c r="F6" s="95"/>
      <c r="G6" s="95"/>
      <c r="H6" s="96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</row>
    <row r="7" spans="1:59" ht="13.5" thickTop="1" x14ac:dyDescent="0.4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</row>
    <row r="8" spans="1:59" x14ac:dyDescent="0.4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</row>
    <row r="9" spans="1:59" ht="15.4" x14ac:dyDescent="0.45">
      <c r="A9" s="84"/>
      <c r="B9" s="97" t="s">
        <v>193</v>
      </c>
      <c r="C9" s="84"/>
      <c r="D9" s="84"/>
      <c r="E9" s="84"/>
      <c r="F9" s="84"/>
      <c r="G9" s="84"/>
      <c r="H9" s="84"/>
      <c r="I9" s="84"/>
      <c r="J9" s="99"/>
      <c r="K9" s="84"/>
      <c r="L9" s="84"/>
      <c r="M9" s="98" t="s">
        <v>196</v>
      </c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</row>
    <row r="10" spans="1:59" x14ac:dyDescent="0.4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</row>
    <row r="11" spans="1:59" x14ac:dyDescent="0.4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</row>
    <row r="12" spans="1:59" x14ac:dyDescent="0.4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</row>
    <row r="13" spans="1:59" x14ac:dyDescent="0.4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</row>
    <row r="14" spans="1:59" x14ac:dyDescent="0.4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</row>
    <row r="15" spans="1:59" x14ac:dyDescent="0.4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</row>
    <row r="16" spans="1:59" x14ac:dyDescent="0.4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</row>
    <row r="17" spans="1:59" x14ac:dyDescent="0.4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</row>
    <row r="18" spans="1:59" x14ac:dyDescent="0.4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</row>
    <row r="19" spans="1:59" x14ac:dyDescent="0.4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</row>
    <row r="20" spans="1:59" x14ac:dyDescent="0.4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</row>
    <row r="21" spans="1:59" x14ac:dyDescent="0.4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</row>
    <row r="22" spans="1:59" x14ac:dyDescent="0.4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</row>
    <row r="23" spans="1:59" x14ac:dyDescent="0.4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</row>
    <row r="24" spans="1:59" x14ac:dyDescent="0.4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</row>
    <row r="25" spans="1:59" x14ac:dyDescent="0.4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</row>
    <row r="26" spans="1:59" x14ac:dyDescent="0.4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</row>
    <row r="27" spans="1:59" x14ac:dyDescent="0.4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</row>
    <row r="28" spans="1:59" x14ac:dyDescent="0.4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</row>
    <row r="29" spans="1:59" x14ac:dyDescent="0.4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</row>
    <row r="30" spans="1:59" x14ac:dyDescent="0.4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</row>
    <row r="31" spans="1:59" x14ac:dyDescent="0.4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</row>
    <row r="32" spans="1:59" x14ac:dyDescent="0.4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</row>
    <row r="33" spans="1:59" x14ac:dyDescent="0.4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</row>
    <row r="34" spans="1:59" x14ac:dyDescent="0.4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</row>
    <row r="35" spans="1:59" x14ac:dyDescent="0.4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</row>
    <row r="36" spans="1:59" x14ac:dyDescent="0.4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</row>
    <row r="37" spans="1:59" x14ac:dyDescent="0.4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</row>
    <row r="38" spans="1:59" x14ac:dyDescent="0.4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</row>
    <row r="39" spans="1:59" x14ac:dyDescent="0.4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</row>
    <row r="40" spans="1:59" x14ac:dyDescent="0.4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</row>
    <row r="41" spans="1:59" x14ac:dyDescent="0.4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</row>
    <row r="42" spans="1:59" x14ac:dyDescent="0.4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</row>
    <row r="43" spans="1:59" x14ac:dyDescent="0.4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</row>
    <row r="44" spans="1:59" x14ac:dyDescent="0.4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</row>
    <row r="45" spans="1:59" x14ac:dyDescent="0.4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</row>
    <row r="46" spans="1:59" x14ac:dyDescent="0.4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</row>
    <row r="47" spans="1:59" x14ac:dyDescent="0.4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</row>
    <row r="48" spans="1:59" x14ac:dyDescent="0.4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</row>
    <row r="49" spans="1:59" x14ac:dyDescent="0.4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</row>
    <row r="50" spans="1:59" x14ac:dyDescent="0.4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</row>
    <row r="51" spans="1:59" x14ac:dyDescent="0.4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</row>
    <row r="52" spans="1:59" x14ac:dyDescent="0.4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</row>
    <row r="53" spans="1:59" x14ac:dyDescent="0.4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</row>
    <row r="54" spans="1:59" x14ac:dyDescent="0.4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</row>
    <row r="55" spans="1:59" x14ac:dyDescent="0.4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</row>
    <row r="56" spans="1:59" x14ac:dyDescent="0.4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</row>
    <row r="57" spans="1:59" x14ac:dyDescent="0.4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</row>
    <row r="58" spans="1:59" x14ac:dyDescent="0.4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</row>
    <row r="59" spans="1:59" x14ac:dyDescent="0.4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</row>
    <row r="60" spans="1:59" x14ac:dyDescent="0.4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</row>
    <row r="61" spans="1:59" x14ac:dyDescent="0.4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</row>
    <row r="62" spans="1:59" x14ac:dyDescent="0.4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</row>
    <row r="63" spans="1:59" x14ac:dyDescent="0.4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</row>
    <row r="64" spans="1:59" x14ac:dyDescent="0.4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</row>
    <row r="65" spans="1:59" x14ac:dyDescent="0.4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</row>
    <row r="66" spans="1:59" x14ac:dyDescent="0.4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</row>
    <row r="67" spans="1:59" x14ac:dyDescent="0.4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</row>
    <row r="68" spans="1:59" x14ac:dyDescent="0.4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</row>
    <row r="69" spans="1:59" x14ac:dyDescent="0.4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</row>
    <row r="70" spans="1:59" x14ac:dyDescent="0.4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</row>
    <row r="71" spans="1:59" x14ac:dyDescent="0.4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</row>
    <row r="72" spans="1:59" x14ac:dyDescent="0.4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</row>
    <row r="73" spans="1:59" x14ac:dyDescent="0.4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</row>
    <row r="74" spans="1:59" x14ac:dyDescent="0.4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</row>
    <row r="75" spans="1:59" x14ac:dyDescent="0.4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</row>
    <row r="76" spans="1:59" x14ac:dyDescent="0.4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</row>
    <row r="77" spans="1:59" x14ac:dyDescent="0.4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</row>
    <row r="78" spans="1:59" x14ac:dyDescent="0.4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</row>
    <row r="79" spans="1:59" x14ac:dyDescent="0.4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</row>
    <row r="80" spans="1:59" x14ac:dyDescent="0.4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</row>
    <row r="81" spans="1:59" x14ac:dyDescent="0.4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</row>
    <row r="82" spans="1:59" x14ac:dyDescent="0.4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</row>
    <row r="83" spans="1:59" x14ac:dyDescent="0.4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</row>
    <row r="84" spans="1:59" x14ac:dyDescent="0.4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</row>
    <row r="85" spans="1:59" x14ac:dyDescent="0.4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</row>
    <row r="86" spans="1:59" x14ac:dyDescent="0.4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</row>
    <row r="87" spans="1:59" x14ac:dyDescent="0.4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</row>
    <row r="88" spans="1:59" x14ac:dyDescent="0.4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</row>
    <row r="89" spans="1:59" x14ac:dyDescent="0.4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</row>
    <row r="90" spans="1:59" x14ac:dyDescent="0.4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</row>
    <row r="91" spans="1:59" x14ac:dyDescent="0.4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</row>
    <row r="92" spans="1:59" x14ac:dyDescent="0.4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</row>
    <row r="93" spans="1:59" x14ac:dyDescent="0.4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</row>
    <row r="94" spans="1:59" x14ac:dyDescent="0.4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</row>
    <row r="95" spans="1:59" x14ac:dyDescent="0.4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</row>
    <row r="96" spans="1:59" x14ac:dyDescent="0.4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</row>
    <row r="97" spans="1:59" x14ac:dyDescent="0.4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</row>
    <row r="98" spans="1:59" x14ac:dyDescent="0.4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</row>
    <row r="99" spans="1:59" x14ac:dyDescent="0.4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</row>
    <row r="100" spans="1:59" x14ac:dyDescent="0.4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</row>
    <row r="101" spans="1:59" x14ac:dyDescent="0.4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</row>
    <row r="102" spans="1:59" x14ac:dyDescent="0.4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</row>
    <row r="103" spans="1:59" x14ac:dyDescent="0.4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/>
      <c r="BG103" s="85"/>
    </row>
    <row r="104" spans="1:59" x14ac:dyDescent="0.4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</row>
    <row r="105" spans="1:59" x14ac:dyDescent="0.4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</row>
    <row r="106" spans="1:59" x14ac:dyDescent="0.4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</row>
    <row r="107" spans="1:59" x14ac:dyDescent="0.4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</row>
    <row r="108" spans="1:59" x14ac:dyDescent="0.4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</row>
    <row r="109" spans="1:59" x14ac:dyDescent="0.4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</row>
    <row r="110" spans="1:59" x14ac:dyDescent="0.4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</row>
    <row r="111" spans="1:59" x14ac:dyDescent="0.4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</row>
    <row r="112" spans="1:59" x14ac:dyDescent="0.4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</row>
    <row r="113" spans="1:59" x14ac:dyDescent="0.4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</row>
    <row r="114" spans="1:59" x14ac:dyDescent="0.4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</row>
    <row r="115" spans="1:59" x14ac:dyDescent="0.4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</row>
    <row r="116" spans="1:59" x14ac:dyDescent="0.4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</row>
    <row r="117" spans="1:59" x14ac:dyDescent="0.4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</row>
    <row r="118" spans="1:59" x14ac:dyDescent="0.4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</row>
    <row r="119" spans="1:59" x14ac:dyDescent="0.4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</row>
    <row r="120" spans="1:59" x14ac:dyDescent="0.4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</row>
    <row r="121" spans="1:59" x14ac:dyDescent="0.4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</row>
    <row r="122" spans="1:59" x14ac:dyDescent="0.4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</row>
    <row r="123" spans="1:59" x14ac:dyDescent="0.4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</row>
    <row r="124" spans="1:59" x14ac:dyDescent="0.4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</row>
    <row r="125" spans="1:59" x14ac:dyDescent="0.4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</row>
    <row r="126" spans="1:59" x14ac:dyDescent="0.4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</row>
    <row r="127" spans="1:59" x14ac:dyDescent="0.4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</row>
    <row r="128" spans="1:59" x14ac:dyDescent="0.4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</row>
    <row r="129" spans="1:59" x14ac:dyDescent="0.4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</row>
    <row r="130" spans="1:59" x14ac:dyDescent="0.4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</row>
    <row r="131" spans="1:59" x14ac:dyDescent="0.4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</row>
    <row r="132" spans="1:59" x14ac:dyDescent="0.4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</row>
    <row r="133" spans="1:59" x14ac:dyDescent="0.4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</row>
    <row r="134" spans="1:59" x14ac:dyDescent="0.4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</row>
    <row r="135" spans="1:59" x14ac:dyDescent="0.4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</row>
    <row r="136" spans="1:59" x14ac:dyDescent="0.4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</row>
    <row r="137" spans="1:59" x14ac:dyDescent="0.4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</row>
    <row r="138" spans="1:59" x14ac:dyDescent="0.4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</row>
    <row r="139" spans="1:59" x14ac:dyDescent="0.4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</row>
    <row r="140" spans="1:59" x14ac:dyDescent="0.4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5"/>
      <c r="BD140" s="85"/>
      <c r="BE140" s="85"/>
      <c r="BF140" s="85"/>
      <c r="BG140" s="85"/>
    </row>
    <row r="141" spans="1:59" x14ac:dyDescent="0.4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5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  <c r="AX141" s="85"/>
      <c r="AY141" s="85"/>
      <c r="AZ141" s="85"/>
      <c r="BA141" s="85"/>
      <c r="BB141" s="85"/>
      <c r="BC141" s="85"/>
      <c r="BD141" s="85"/>
      <c r="BE141" s="85"/>
      <c r="BF141" s="85"/>
      <c r="BG141" s="85"/>
    </row>
    <row r="142" spans="1:59" x14ac:dyDescent="0.4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</row>
    <row r="143" spans="1:59" x14ac:dyDescent="0.4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  <c r="BA143" s="85"/>
      <c r="BB143" s="85"/>
      <c r="BC143" s="85"/>
      <c r="BD143" s="85"/>
      <c r="BE143" s="85"/>
      <c r="BF143" s="85"/>
      <c r="BG143" s="85"/>
    </row>
    <row r="144" spans="1:59" x14ac:dyDescent="0.4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  <c r="BA144" s="85"/>
      <c r="BB144" s="85"/>
      <c r="BC144" s="85"/>
      <c r="BD144" s="85"/>
      <c r="BE144" s="85"/>
      <c r="BF144" s="85"/>
      <c r="BG144" s="85"/>
    </row>
    <row r="145" spans="1:59" x14ac:dyDescent="0.4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</row>
    <row r="146" spans="1:59" x14ac:dyDescent="0.4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</row>
    <row r="147" spans="1:59" x14ac:dyDescent="0.4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</row>
    <row r="148" spans="1:59" x14ac:dyDescent="0.4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</row>
    <row r="149" spans="1:59" x14ac:dyDescent="0.4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</row>
    <row r="150" spans="1:59" x14ac:dyDescent="0.4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</row>
    <row r="151" spans="1:59" x14ac:dyDescent="0.4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</row>
    <row r="152" spans="1:59" x14ac:dyDescent="0.4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</row>
    <row r="153" spans="1:59" x14ac:dyDescent="0.4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5"/>
      <c r="AN153" s="85"/>
      <c r="AO153" s="85"/>
      <c r="AP153" s="85"/>
      <c r="AQ153" s="85"/>
      <c r="AR153" s="85"/>
      <c r="AS153" s="85"/>
      <c r="AT153" s="85"/>
      <c r="AU153" s="85"/>
      <c r="AV153" s="85"/>
      <c r="AW153" s="85"/>
      <c r="AX153" s="85"/>
      <c r="AY153" s="85"/>
      <c r="AZ153" s="85"/>
      <c r="BA153" s="85"/>
      <c r="BB153" s="85"/>
      <c r="BC153" s="85"/>
      <c r="BD153" s="85"/>
      <c r="BE153" s="85"/>
      <c r="BF153" s="85"/>
      <c r="BG153" s="85"/>
    </row>
    <row r="154" spans="1:59" x14ac:dyDescent="0.4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5"/>
      <c r="BG154" s="85"/>
    </row>
    <row r="155" spans="1:59" x14ac:dyDescent="0.4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5"/>
      <c r="BG155" s="85"/>
    </row>
    <row r="156" spans="1:59" x14ac:dyDescent="0.4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5"/>
      <c r="BG156" s="85"/>
    </row>
    <row r="157" spans="1:59" x14ac:dyDescent="0.4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  <c r="BA157" s="85"/>
      <c r="BB157" s="85"/>
      <c r="BC157" s="85"/>
      <c r="BD157" s="85"/>
      <c r="BE157" s="85"/>
      <c r="BF157" s="85"/>
      <c r="BG157" s="85"/>
    </row>
    <row r="158" spans="1:59" x14ac:dyDescent="0.4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</row>
    <row r="159" spans="1:59" x14ac:dyDescent="0.4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</row>
    <row r="160" spans="1:59" x14ac:dyDescent="0.4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</row>
    <row r="161" spans="1:59" x14ac:dyDescent="0.4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</row>
    <row r="162" spans="1:59" x14ac:dyDescent="0.4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</row>
    <row r="163" spans="1:59" x14ac:dyDescent="0.4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</row>
    <row r="164" spans="1:59" x14ac:dyDescent="0.4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</row>
    <row r="165" spans="1:59" x14ac:dyDescent="0.4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</row>
    <row r="166" spans="1:59" x14ac:dyDescent="0.4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5"/>
      <c r="BD166" s="85"/>
      <c r="BE166" s="85"/>
      <c r="BF166" s="85"/>
      <c r="BG166" s="85"/>
    </row>
    <row r="167" spans="1:59" x14ac:dyDescent="0.4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  <c r="AX167" s="85"/>
      <c r="AY167" s="85"/>
      <c r="AZ167" s="85"/>
      <c r="BA167" s="85"/>
      <c r="BB167" s="85"/>
      <c r="BC167" s="85"/>
      <c r="BD167" s="85"/>
      <c r="BE167" s="85"/>
      <c r="BF167" s="85"/>
      <c r="BG167" s="85"/>
    </row>
    <row r="168" spans="1:59" x14ac:dyDescent="0.4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</row>
    <row r="169" spans="1:59" x14ac:dyDescent="0.4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  <c r="AX169" s="85"/>
      <c r="AY169" s="85"/>
      <c r="AZ169" s="85"/>
      <c r="BA169" s="85"/>
      <c r="BB169" s="85"/>
      <c r="BC169" s="85"/>
      <c r="BD169" s="85"/>
      <c r="BE169" s="85"/>
      <c r="BF169" s="85"/>
      <c r="BG169" s="85"/>
    </row>
    <row r="170" spans="1:59" x14ac:dyDescent="0.4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</row>
    <row r="171" spans="1:59" x14ac:dyDescent="0.4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</row>
    <row r="172" spans="1:59" x14ac:dyDescent="0.4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  <c r="BA172" s="85"/>
      <c r="BB172" s="85"/>
      <c r="BC172" s="85"/>
      <c r="BD172" s="85"/>
      <c r="BE172" s="85"/>
      <c r="BF172" s="85"/>
      <c r="BG172" s="85"/>
    </row>
    <row r="173" spans="1:59" x14ac:dyDescent="0.4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  <c r="AX173" s="85"/>
      <c r="AY173" s="85"/>
      <c r="AZ173" s="85"/>
      <c r="BA173" s="85"/>
      <c r="BB173" s="85"/>
      <c r="BC173" s="85"/>
      <c r="BD173" s="85"/>
      <c r="BE173" s="85"/>
      <c r="BF173" s="85"/>
      <c r="BG173" s="85"/>
    </row>
    <row r="174" spans="1:59" x14ac:dyDescent="0.4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</row>
    <row r="175" spans="1:59" x14ac:dyDescent="0.4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5"/>
      <c r="BD175" s="85"/>
      <c r="BE175" s="85"/>
      <c r="BF175" s="85"/>
      <c r="BG175" s="85"/>
    </row>
    <row r="176" spans="1:59" x14ac:dyDescent="0.4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</row>
    <row r="177" spans="1:59" x14ac:dyDescent="0.4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  <c r="AX177" s="85"/>
      <c r="AY177" s="85"/>
      <c r="AZ177" s="85"/>
      <c r="BA177" s="85"/>
      <c r="BB177" s="85"/>
      <c r="BC177" s="85"/>
      <c r="BD177" s="85"/>
      <c r="BE177" s="85"/>
      <c r="BF177" s="85"/>
      <c r="BG177" s="85"/>
    </row>
    <row r="178" spans="1:59" x14ac:dyDescent="0.4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5"/>
      <c r="BD178" s="85"/>
      <c r="BE178" s="85"/>
      <c r="BF178" s="85"/>
      <c r="BG178" s="85"/>
    </row>
    <row r="179" spans="1:59" x14ac:dyDescent="0.4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5"/>
      <c r="BD179" s="85"/>
      <c r="BE179" s="85"/>
      <c r="BF179" s="85"/>
      <c r="BG179" s="85"/>
    </row>
    <row r="180" spans="1:59" x14ac:dyDescent="0.4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</row>
    <row r="181" spans="1:59" x14ac:dyDescent="0.4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</row>
    <row r="182" spans="1:59" x14ac:dyDescent="0.4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</row>
    <row r="183" spans="1:59" x14ac:dyDescent="0.4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  <c r="BA183" s="85"/>
      <c r="BB183" s="85"/>
      <c r="BC183" s="85"/>
      <c r="BD183" s="85"/>
      <c r="BE183" s="85"/>
      <c r="BF183" s="85"/>
      <c r="BG183" s="85"/>
    </row>
    <row r="184" spans="1:59" x14ac:dyDescent="0.4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  <c r="BA184" s="85"/>
      <c r="BB184" s="85"/>
      <c r="BC184" s="85"/>
      <c r="BD184" s="85"/>
      <c r="BE184" s="85"/>
      <c r="BF184" s="85"/>
      <c r="BG184" s="85"/>
    </row>
    <row r="185" spans="1:59" x14ac:dyDescent="0.4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  <c r="AX185" s="85"/>
      <c r="AY185" s="85"/>
      <c r="AZ185" s="85"/>
      <c r="BA185" s="85"/>
      <c r="BB185" s="85"/>
      <c r="BC185" s="85"/>
      <c r="BD185" s="85"/>
      <c r="BE185" s="85"/>
      <c r="BF185" s="85"/>
      <c r="BG185" s="85"/>
    </row>
    <row r="186" spans="1:59" x14ac:dyDescent="0.4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</row>
    <row r="187" spans="1:59" x14ac:dyDescent="0.4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5"/>
      <c r="AN187" s="85"/>
      <c r="AO187" s="85"/>
      <c r="AP187" s="85"/>
      <c r="AQ187" s="85"/>
      <c r="AR187" s="85"/>
      <c r="AS187" s="85"/>
      <c r="AT187" s="85"/>
      <c r="AU187" s="85"/>
      <c r="AV187" s="85"/>
      <c r="AW187" s="85"/>
      <c r="AX187" s="85"/>
      <c r="AY187" s="85"/>
      <c r="AZ187" s="85"/>
      <c r="BA187" s="85"/>
      <c r="BB187" s="85"/>
      <c r="BC187" s="85"/>
      <c r="BD187" s="85"/>
      <c r="BE187" s="85"/>
      <c r="BF187" s="85"/>
      <c r="BG187" s="85"/>
    </row>
    <row r="188" spans="1:59" x14ac:dyDescent="0.4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  <c r="AX188" s="85"/>
      <c r="AY188" s="85"/>
      <c r="AZ188" s="85"/>
      <c r="BA188" s="85"/>
      <c r="BB188" s="85"/>
      <c r="BC188" s="85"/>
      <c r="BD188" s="85"/>
      <c r="BE188" s="85"/>
      <c r="BF188" s="85"/>
      <c r="BG188" s="85"/>
    </row>
    <row r="189" spans="1:59" x14ac:dyDescent="0.4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5"/>
      <c r="AN189" s="85"/>
      <c r="AO189" s="85"/>
      <c r="AP189" s="85"/>
      <c r="AQ189" s="85"/>
      <c r="AR189" s="85"/>
      <c r="AS189" s="85"/>
      <c r="AT189" s="85"/>
      <c r="AU189" s="85"/>
      <c r="AV189" s="85"/>
      <c r="AW189" s="85"/>
      <c r="AX189" s="85"/>
      <c r="AY189" s="85"/>
      <c r="AZ189" s="85"/>
      <c r="BA189" s="85"/>
      <c r="BB189" s="85"/>
      <c r="BC189" s="85"/>
      <c r="BD189" s="85"/>
      <c r="BE189" s="85"/>
      <c r="BF189" s="85"/>
      <c r="BG189" s="85"/>
    </row>
    <row r="190" spans="1:59" x14ac:dyDescent="0.4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  <c r="AX190" s="85"/>
      <c r="AY190" s="85"/>
      <c r="AZ190" s="85"/>
      <c r="BA190" s="85"/>
      <c r="BB190" s="85"/>
      <c r="BC190" s="85"/>
      <c r="BD190" s="85"/>
      <c r="BE190" s="85"/>
      <c r="BF190" s="85"/>
      <c r="BG190" s="85"/>
    </row>
    <row r="191" spans="1:59" x14ac:dyDescent="0.4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5"/>
      <c r="AN191" s="85"/>
      <c r="AO191" s="85"/>
      <c r="AP191" s="85"/>
      <c r="AQ191" s="85"/>
      <c r="AR191" s="85"/>
      <c r="AS191" s="85"/>
      <c r="AT191" s="85"/>
      <c r="AU191" s="85"/>
      <c r="AV191" s="85"/>
      <c r="AW191" s="85"/>
      <c r="AX191" s="85"/>
      <c r="AY191" s="85"/>
      <c r="AZ191" s="85"/>
      <c r="BA191" s="85"/>
      <c r="BB191" s="85"/>
      <c r="BC191" s="85"/>
      <c r="BD191" s="85"/>
      <c r="BE191" s="85"/>
      <c r="BF191" s="85"/>
      <c r="BG191" s="85"/>
    </row>
    <row r="192" spans="1:59" x14ac:dyDescent="0.4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  <c r="AX192" s="85"/>
      <c r="AY192" s="85"/>
      <c r="AZ192" s="85"/>
      <c r="BA192" s="85"/>
      <c r="BB192" s="85"/>
      <c r="BC192" s="85"/>
      <c r="BD192" s="85"/>
      <c r="BE192" s="85"/>
      <c r="BF192" s="85"/>
      <c r="BG192" s="85"/>
    </row>
    <row r="193" spans="1:59" x14ac:dyDescent="0.4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5"/>
      <c r="AN193" s="85"/>
      <c r="AO193" s="85"/>
      <c r="AP193" s="85"/>
      <c r="AQ193" s="85"/>
      <c r="AR193" s="85"/>
      <c r="AS193" s="85"/>
      <c r="AT193" s="85"/>
      <c r="AU193" s="85"/>
      <c r="AV193" s="85"/>
      <c r="AW193" s="85"/>
      <c r="AX193" s="85"/>
      <c r="AY193" s="85"/>
      <c r="AZ193" s="85"/>
      <c r="BA193" s="85"/>
      <c r="BB193" s="85"/>
      <c r="BC193" s="85"/>
      <c r="BD193" s="85"/>
      <c r="BE193" s="85"/>
      <c r="BF193" s="85"/>
      <c r="BG193" s="85"/>
    </row>
    <row r="194" spans="1:59" x14ac:dyDescent="0.4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  <c r="BA194" s="85"/>
      <c r="BB194" s="85"/>
      <c r="BC194" s="85"/>
      <c r="BD194" s="85"/>
      <c r="BE194" s="85"/>
      <c r="BF194" s="85"/>
      <c r="BG194" s="85"/>
    </row>
    <row r="195" spans="1:59" x14ac:dyDescent="0.4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5"/>
      <c r="AN195" s="85"/>
      <c r="AO195" s="85"/>
      <c r="AP195" s="85"/>
      <c r="AQ195" s="85"/>
      <c r="AR195" s="85"/>
      <c r="AS195" s="85"/>
      <c r="AT195" s="85"/>
      <c r="AU195" s="85"/>
      <c r="AV195" s="85"/>
      <c r="AW195" s="85"/>
      <c r="AX195" s="85"/>
      <c r="AY195" s="85"/>
      <c r="AZ195" s="85"/>
      <c r="BA195" s="85"/>
      <c r="BB195" s="85"/>
      <c r="BC195" s="85"/>
      <c r="BD195" s="85"/>
      <c r="BE195" s="85"/>
      <c r="BF195" s="85"/>
      <c r="BG195" s="85"/>
    </row>
    <row r="196" spans="1:59" x14ac:dyDescent="0.4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  <c r="BE196" s="85"/>
      <c r="BF196" s="85"/>
      <c r="BG196" s="85"/>
    </row>
    <row r="197" spans="1:59" x14ac:dyDescent="0.4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  <c r="BA197" s="85"/>
      <c r="BB197" s="85"/>
      <c r="BC197" s="85"/>
      <c r="BD197" s="85"/>
      <c r="BE197" s="85"/>
      <c r="BF197" s="85"/>
      <c r="BG197" s="85"/>
    </row>
    <row r="198" spans="1:59" x14ac:dyDescent="0.4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5"/>
      <c r="BD198" s="85"/>
      <c r="BE198" s="85"/>
      <c r="BF198" s="85"/>
      <c r="BG198" s="85"/>
    </row>
    <row r="199" spans="1:59" x14ac:dyDescent="0.4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</row>
    <row r="200" spans="1:59" x14ac:dyDescent="0.4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</row>
    <row r="201" spans="1:59" x14ac:dyDescent="0.4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</row>
    <row r="202" spans="1:59" x14ac:dyDescent="0.4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</row>
    <row r="203" spans="1:59" x14ac:dyDescent="0.4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</row>
    <row r="204" spans="1:59" x14ac:dyDescent="0.4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</row>
    <row r="205" spans="1:59" x14ac:dyDescent="0.4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</row>
    <row r="206" spans="1:59" x14ac:dyDescent="0.4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</row>
    <row r="207" spans="1:59" x14ac:dyDescent="0.4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</row>
    <row r="208" spans="1:59" x14ac:dyDescent="0.4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</row>
    <row r="209" spans="1:59" x14ac:dyDescent="0.4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</row>
    <row r="210" spans="1:59" x14ac:dyDescent="0.4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</row>
    <row r="211" spans="1:59" x14ac:dyDescent="0.4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</row>
    <row r="212" spans="1:59" x14ac:dyDescent="0.4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</row>
    <row r="213" spans="1:59" x14ac:dyDescent="0.4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</row>
    <row r="214" spans="1:59" x14ac:dyDescent="0.4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</row>
    <row r="215" spans="1:59" x14ac:dyDescent="0.4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</row>
    <row r="216" spans="1:59" x14ac:dyDescent="0.4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</row>
    <row r="217" spans="1:59" x14ac:dyDescent="0.4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</row>
    <row r="218" spans="1:59" x14ac:dyDescent="0.4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</row>
    <row r="219" spans="1:59" x14ac:dyDescent="0.4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</row>
    <row r="220" spans="1:59" x14ac:dyDescent="0.4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</row>
    <row r="221" spans="1:59" x14ac:dyDescent="0.4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</row>
    <row r="222" spans="1:59" x14ac:dyDescent="0.4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</row>
    <row r="223" spans="1:59" x14ac:dyDescent="0.4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</row>
    <row r="224" spans="1:59" x14ac:dyDescent="0.4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</row>
    <row r="225" spans="1:59" x14ac:dyDescent="0.4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</row>
    <row r="226" spans="1:59" x14ac:dyDescent="0.4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</row>
    <row r="227" spans="1:59" x14ac:dyDescent="0.4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</row>
    <row r="228" spans="1:59" x14ac:dyDescent="0.4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</row>
    <row r="229" spans="1:59" x14ac:dyDescent="0.4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</row>
    <row r="230" spans="1:59" x14ac:dyDescent="0.4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</row>
    <row r="231" spans="1:59" x14ac:dyDescent="0.4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</row>
    <row r="232" spans="1:59" x14ac:dyDescent="0.4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</row>
    <row r="233" spans="1:59" x14ac:dyDescent="0.4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</row>
    <row r="234" spans="1:59" x14ac:dyDescent="0.4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</row>
    <row r="235" spans="1:59" x14ac:dyDescent="0.4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</row>
    <row r="236" spans="1:59" x14ac:dyDescent="0.4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</row>
    <row r="237" spans="1:59" x14ac:dyDescent="0.4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</row>
    <row r="238" spans="1:59" x14ac:dyDescent="0.4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</row>
    <row r="239" spans="1:59" x14ac:dyDescent="0.4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</row>
    <row r="240" spans="1:59" x14ac:dyDescent="0.4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</row>
    <row r="241" spans="1:59" x14ac:dyDescent="0.4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</row>
    <row r="242" spans="1:59" x14ac:dyDescent="0.4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</row>
    <row r="243" spans="1:59" x14ac:dyDescent="0.4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</row>
    <row r="244" spans="1:59" x14ac:dyDescent="0.4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</row>
    <row r="245" spans="1:59" x14ac:dyDescent="0.4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</row>
    <row r="246" spans="1:59" x14ac:dyDescent="0.4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</row>
    <row r="247" spans="1:59" x14ac:dyDescent="0.4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</row>
    <row r="248" spans="1:59" x14ac:dyDescent="0.4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</row>
    <row r="249" spans="1:59" x14ac:dyDescent="0.4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</row>
    <row r="250" spans="1:59" x14ac:dyDescent="0.4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</row>
    <row r="251" spans="1:59" x14ac:dyDescent="0.4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</row>
    <row r="252" spans="1:59" x14ac:dyDescent="0.4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</row>
    <row r="253" spans="1:59" x14ac:dyDescent="0.4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</row>
    <row r="254" spans="1:59" x14ac:dyDescent="0.4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</row>
    <row r="255" spans="1:59" x14ac:dyDescent="0.4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</row>
    <row r="256" spans="1:59" x14ac:dyDescent="0.4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</row>
    <row r="257" spans="1:59" x14ac:dyDescent="0.4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</row>
    <row r="258" spans="1:59" x14ac:dyDescent="0.4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</row>
    <row r="259" spans="1:59" x14ac:dyDescent="0.4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</row>
    <row r="260" spans="1:59" x14ac:dyDescent="0.4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</row>
    <row r="261" spans="1:59" x14ac:dyDescent="0.4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</row>
    <row r="262" spans="1:59" x14ac:dyDescent="0.4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</row>
    <row r="263" spans="1:59" x14ac:dyDescent="0.4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</row>
    <row r="264" spans="1:59" x14ac:dyDescent="0.4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</row>
    <row r="265" spans="1:59" x14ac:dyDescent="0.4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</row>
    <row r="266" spans="1:59" x14ac:dyDescent="0.4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</row>
    <row r="267" spans="1:59" x14ac:dyDescent="0.4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</row>
    <row r="268" spans="1:59" x14ac:dyDescent="0.4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</row>
    <row r="269" spans="1:59" x14ac:dyDescent="0.4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</row>
    <row r="270" spans="1:59" x14ac:dyDescent="0.4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</row>
    <row r="271" spans="1:59" x14ac:dyDescent="0.4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</row>
    <row r="272" spans="1:59" x14ac:dyDescent="0.4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</row>
    <row r="273" spans="1:59" x14ac:dyDescent="0.4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</row>
    <row r="274" spans="1:59" x14ac:dyDescent="0.4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</row>
    <row r="275" spans="1:59" x14ac:dyDescent="0.4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</row>
    <row r="276" spans="1:59" x14ac:dyDescent="0.4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</row>
    <row r="277" spans="1:59" x14ac:dyDescent="0.4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</row>
    <row r="278" spans="1:59" x14ac:dyDescent="0.4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</row>
    <row r="279" spans="1:59" x14ac:dyDescent="0.4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</row>
    <row r="280" spans="1:59" x14ac:dyDescent="0.4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</row>
    <row r="281" spans="1:59" x14ac:dyDescent="0.4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</row>
    <row r="282" spans="1:59" x14ac:dyDescent="0.4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</row>
    <row r="283" spans="1:59" x14ac:dyDescent="0.4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</row>
    <row r="284" spans="1:59" x14ac:dyDescent="0.4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</row>
    <row r="285" spans="1:59" x14ac:dyDescent="0.4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</row>
    <row r="286" spans="1:59" x14ac:dyDescent="0.4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</row>
    <row r="287" spans="1:59" x14ac:dyDescent="0.4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</row>
    <row r="288" spans="1:59" x14ac:dyDescent="0.4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</row>
    <row r="289" spans="1:59" x14ac:dyDescent="0.4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</row>
    <row r="290" spans="1:59" x14ac:dyDescent="0.4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</row>
    <row r="291" spans="1:59" x14ac:dyDescent="0.4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</row>
    <row r="292" spans="1:59" x14ac:dyDescent="0.4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</row>
    <row r="293" spans="1:59" x14ac:dyDescent="0.4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</row>
    <row r="294" spans="1:59" x14ac:dyDescent="0.4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</row>
    <row r="295" spans="1:59" x14ac:dyDescent="0.4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</row>
    <row r="296" spans="1:59" x14ac:dyDescent="0.4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</row>
    <row r="297" spans="1:59" x14ac:dyDescent="0.4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</row>
    <row r="298" spans="1:59" x14ac:dyDescent="0.4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</row>
    <row r="299" spans="1:59" x14ac:dyDescent="0.4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</row>
    <row r="300" spans="1:59" x14ac:dyDescent="0.4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</row>
    <row r="301" spans="1:59" x14ac:dyDescent="0.4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</row>
    <row r="302" spans="1:59" x14ac:dyDescent="0.4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</row>
    <row r="303" spans="1:59" x14ac:dyDescent="0.4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</row>
    <row r="304" spans="1:59" x14ac:dyDescent="0.4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</row>
    <row r="305" spans="1:59" x14ac:dyDescent="0.4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</row>
    <row r="306" spans="1:59" x14ac:dyDescent="0.4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</row>
    <row r="307" spans="1:59" x14ac:dyDescent="0.4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</row>
    <row r="308" spans="1:59" x14ac:dyDescent="0.4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</row>
    <row r="309" spans="1:59" x14ac:dyDescent="0.4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</row>
    <row r="310" spans="1:59" x14ac:dyDescent="0.4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</row>
    <row r="311" spans="1:59" x14ac:dyDescent="0.4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</row>
    <row r="312" spans="1:59" x14ac:dyDescent="0.4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</row>
    <row r="313" spans="1:59" x14ac:dyDescent="0.4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</row>
    <row r="314" spans="1:59" x14ac:dyDescent="0.4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</row>
    <row r="315" spans="1:59" x14ac:dyDescent="0.4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</row>
    <row r="316" spans="1:59" x14ac:dyDescent="0.4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</row>
    <row r="317" spans="1:59" x14ac:dyDescent="0.4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</row>
    <row r="318" spans="1:59" x14ac:dyDescent="0.4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</row>
    <row r="319" spans="1:59" x14ac:dyDescent="0.4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</row>
    <row r="320" spans="1:59" x14ac:dyDescent="0.4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</row>
    <row r="321" spans="1:59" x14ac:dyDescent="0.4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</row>
    <row r="322" spans="1:59" x14ac:dyDescent="0.4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</row>
    <row r="323" spans="1:59" x14ac:dyDescent="0.4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</row>
    <row r="324" spans="1:59" x14ac:dyDescent="0.4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</row>
    <row r="325" spans="1:59" x14ac:dyDescent="0.4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</row>
    <row r="326" spans="1:59" x14ac:dyDescent="0.4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</row>
    <row r="327" spans="1:59" x14ac:dyDescent="0.4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</row>
    <row r="328" spans="1:59" x14ac:dyDescent="0.4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</row>
    <row r="329" spans="1:59" x14ac:dyDescent="0.4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</row>
    <row r="330" spans="1:59" x14ac:dyDescent="0.4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</row>
    <row r="331" spans="1:59" x14ac:dyDescent="0.4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</row>
    <row r="332" spans="1:59" x14ac:dyDescent="0.4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</row>
    <row r="333" spans="1:59" x14ac:dyDescent="0.4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</row>
    <row r="334" spans="1:59" x14ac:dyDescent="0.4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</row>
    <row r="335" spans="1:59" x14ac:dyDescent="0.4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</row>
    <row r="336" spans="1:59" x14ac:dyDescent="0.4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</row>
    <row r="337" spans="1:59" x14ac:dyDescent="0.4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</row>
    <row r="338" spans="1:59" x14ac:dyDescent="0.4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</row>
    <row r="339" spans="1:59" x14ac:dyDescent="0.4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</row>
    <row r="340" spans="1:59" x14ac:dyDescent="0.4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</row>
    <row r="341" spans="1:59" x14ac:dyDescent="0.4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</row>
    <row r="342" spans="1:59" x14ac:dyDescent="0.4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</row>
    <row r="343" spans="1:59" x14ac:dyDescent="0.4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</row>
    <row r="344" spans="1:59" x14ac:dyDescent="0.4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</row>
    <row r="345" spans="1:59" x14ac:dyDescent="0.4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</row>
    <row r="346" spans="1:59" x14ac:dyDescent="0.4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</row>
    <row r="347" spans="1:59" x14ac:dyDescent="0.4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</row>
    <row r="348" spans="1:59" x14ac:dyDescent="0.4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</row>
    <row r="349" spans="1:59" x14ac:dyDescent="0.4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</row>
    <row r="350" spans="1:59" x14ac:dyDescent="0.4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</row>
    <row r="351" spans="1:59" x14ac:dyDescent="0.4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</row>
    <row r="352" spans="1:59" x14ac:dyDescent="0.4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</row>
    <row r="353" spans="1:59" x14ac:dyDescent="0.4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</row>
    <row r="354" spans="1:59" x14ac:dyDescent="0.4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</row>
    <row r="355" spans="1:59" x14ac:dyDescent="0.4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</row>
    <row r="356" spans="1:59" x14ac:dyDescent="0.4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</row>
    <row r="357" spans="1:59" x14ac:dyDescent="0.4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</row>
    <row r="358" spans="1:59" x14ac:dyDescent="0.4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</row>
    <row r="359" spans="1:59" x14ac:dyDescent="0.4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</row>
    <row r="360" spans="1:59" x14ac:dyDescent="0.4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</row>
    <row r="361" spans="1:59" x14ac:dyDescent="0.4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</row>
    <row r="362" spans="1:59" x14ac:dyDescent="0.4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</row>
    <row r="363" spans="1:59" x14ac:dyDescent="0.4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</row>
    <row r="364" spans="1:59" x14ac:dyDescent="0.4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</row>
    <row r="365" spans="1:59" x14ac:dyDescent="0.4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</row>
    <row r="366" spans="1:59" x14ac:dyDescent="0.4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</row>
    <row r="367" spans="1:59" x14ac:dyDescent="0.4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</row>
    <row r="368" spans="1:59" x14ac:dyDescent="0.4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</row>
    <row r="369" spans="1:59" x14ac:dyDescent="0.4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  <c r="AL369" s="84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</row>
    <row r="370" spans="1:59" x14ac:dyDescent="0.4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</row>
    <row r="371" spans="1:59" x14ac:dyDescent="0.4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</row>
    <row r="372" spans="1:59" x14ac:dyDescent="0.4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</row>
    <row r="373" spans="1:59" x14ac:dyDescent="0.4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</row>
    <row r="374" spans="1:59" x14ac:dyDescent="0.4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</row>
    <row r="375" spans="1:59" x14ac:dyDescent="0.4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</row>
    <row r="376" spans="1:59" x14ac:dyDescent="0.4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</row>
    <row r="377" spans="1:59" x14ac:dyDescent="0.4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  <c r="AL377" s="84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</row>
    <row r="378" spans="1:59" x14ac:dyDescent="0.4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</row>
    <row r="379" spans="1:59" x14ac:dyDescent="0.4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84"/>
      <c r="AK379" s="84"/>
      <c r="AL379" s="84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</row>
    <row r="380" spans="1:59" x14ac:dyDescent="0.4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</row>
    <row r="381" spans="1:59" x14ac:dyDescent="0.4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  <c r="AL381" s="84"/>
      <c r="AM381" s="85"/>
      <c r="AN381" s="85"/>
      <c r="AO381" s="85"/>
      <c r="AP381" s="85"/>
      <c r="AQ381" s="85"/>
      <c r="AR381" s="85"/>
      <c r="AS381" s="85"/>
      <c r="AT381" s="85"/>
      <c r="AU381" s="85"/>
      <c r="AV381" s="85"/>
      <c r="AW381" s="85"/>
      <c r="AX381" s="85"/>
      <c r="AY381" s="85"/>
      <c r="AZ381" s="85"/>
      <c r="BA381" s="85"/>
      <c r="BB381" s="85"/>
      <c r="BC381" s="85"/>
      <c r="BD381" s="85"/>
      <c r="BE381" s="85"/>
      <c r="BF381" s="85"/>
      <c r="BG381" s="85"/>
    </row>
    <row r="382" spans="1:59" x14ac:dyDescent="0.4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5"/>
      <c r="AN382" s="85"/>
      <c r="AO382" s="85"/>
      <c r="AP382" s="85"/>
      <c r="AQ382" s="85"/>
      <c r="AR382" s="85"/>
      <c r="AS382" s="85"/>
      <c r="AT382" s="85"/>
      <c r="AU382" s="85"/>
      <c r="AV382" s="85"/>
      <c r="AW382" s="85"/>
      <c r="AX382" s="85"/>
      <c r="AY382" s="85"/>
      <c r="AZ382" s="85"/>
      <c r="BA382" s="85"/>
      <c r="BB382" s="85"/>
      <c r="BC382" s="85"/>
      <c r="BD382" s="85"/>
      <c r="BE382" s="85"/>
      <c r="BF382" s="85"/>
      <c r="BG382" s="85"/>
    </row>
    <row r="383" spans="1:59" x14ac:dyDescent="0.4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  <c r="AL383" s="84"/>
      <c r="AM383" s="85"/>
      <c r="AN383" s="85"/>
      <c r="AO383" s="85"/>
      <c r="AP383" s="85"/>
      <c r="AQ383" s="85"/>
      <c r="AR383" s="85"/>
      <c r="AS383" s="85"/>
      <c r="AT383" s="85"/>
      <c r="AU383" s="85"/>
      <c r="AV383" s="85"/>
      <c r="AW383" s="85"/>
      <c r="AX383" s="85"/>
      <c r="AY383" s="85"/>
      <c r="AZ383" s="85"/>
      <c r="BA383" s="85"/>
      <c r="BB383" s="85"/>
      <c r="BC383" s="85"/>
      <c r="BD383" s="85"/>
      <c r="BE383" s="85"/>
      <c r="BF383" s="85"/>
      <c r="BG383" s="85"/>
    </row>
    <row r="384" spans="1:59" x14ac:dyDescent="0.4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5"/>
      <c r="AN384" s="85"/>
      <c r="AO384" s="85"/>
      <c r="AP384" s="85"/>
      <c r="AQ384" s="85"/>
      <c r="AR384" s="85"/>
      <c r="AS384" s="85"/>
      <c r="AT384" s="85"/>
      <c r="AU384" s="85"/>
      <c r="AV384" s="85"/>
      <c r="AW384" s="85"/>
      <c r="AX384" s="85"/>
      <c r="AY384" s="85"/>
      <c r="AZ384" s="85"/>
      <c r="BA384" s="85"/>
      <c r="BB384" s="85"/>
      <c r="BC384" s="85"/>
      <c r="BD384" s="85"/>
      <c r="BE384" s="85"/>
      <c r="BF384" s="85"/>
      <c r="BG384" s="85"/>
    </row>
    <row r="385" spans="1:59" x14ac:dyDescent="0.4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5"/>
      <c r="AN385" s="85"/>
      <c r="AO385" s="85"/>
      <c r="AP385" s="85"/>
      <c r="AQ385" s="85"/>
      <c r="AR385" s="85"/>
      <c r="AS385" s="85"/>
      <c r="AT385" s="85"/>
      <c r="AU385" s="85"/>
      <c r="AV385" s="85"/>
      <c r="AW385" s="85"/>
      <c r="AX385" s="85"/>
      <c r="AY385" s="85"/>
      <c r="AZ385" s="85"/>
      <c r="BA385" s="85"/>
      <c r="BB385" s="85"/>
      <c r="BC385" s="85"/>
      <c r="BD385" s="85"/>
      <c r="BE385" s="85"/>
      <c r="BF385" s="85"/>
      <c r="BG385" s="85"/>
    </row>
    <row r="386" spans="1:59" x14ac:dyDescent="0.4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5"/>
      <c r="AN386" s="85"/>
      <c r="AO386" s="85"/>
      <c r="AP386" s="85"/>
      <c r="AQ386" s="85"/>
      <c r="AR386" s="85"/>
      <c r="AS386" s="85"/>
      <c r="AT386" s="85"/>
      <c r="AU386" s="85"/>
      <c r="AV386" s="85"/>
      <c r="AW386" s="85"/>
      <c r="AX386" s="85"/>
      <c r="AY386" s="85"/>
      <c r="AZ386" s="85"/>
      <c r="BA386" s="85"/>
      <c r="BB386" s="85"/>
      <c r="BC386" s="85"/>
      <c r="BD386" s="85"/>
      <c r="BE386" s="85"/>
      <c r="BF386" s="85"/>
      <c r="BG386" s="85"/>
    </row>
    <row r="387" spans="1:59" x14ac:dyDescent="0.4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  <c r="AL387" s="84"/>
      <c r="AM387" s="85"/>
      <c r="AN387" s="85"/>
      <c r="AO387" s="85"/>
      <c r="AP387" s="85"/>
      <c r="AQ387" s="85"/>
      <c r="AR387" s="85"/>
      <c r="AS387" s="85"/>
      <c r="AT387" s="85"/>
      <c r="AU387" s="85"/>
      <c r="AV387" s="85"/>
      <c r="AW387" s="85"/>
      <c r="AX387" s="85"/>
      <c r="AY387" s="85"/>
      <c r="AZ387" s="85"/>
      <c r="BA387" s="85"/>
      <c r="BB387" s="85"/>
      <c r="BC387" s="85"/>
      <c r="BD387" s="85"/>
      <c r="BE387" s="85"/>
      <c r="BF387" s="85"/>
      <c r="BG387" s="85"/>
    </row>
    <row r="388" spans="1:59" x14ac:dyDescent="0.4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5"/>
      <c r="AN388" s="85"/>
      <c r="AO388" s="85"/>
      <c r="AP388" s="85"/>
      <c r="AQ388" s="85"/>
      <c r="AR388" s="85"/>
      <c r="AS388" s="85"/>
      <c r="AT388" s="85"/>
      <c r="AU388" s="85"/>
      <c r="AV388" s="85"/>
      <c r="AW388" s="85"/>
      <c r="AX388" s="85"/>
      <c r="AY388" s="85"/>
      <c r="AZ388" s="85"/>
      <c r="BA388" s="85"/>
      <c r="BB388" s="85"/>
      <c r="BC388" s="85"/>
      <c r="BD388" s="85"/>
      <c r="BE388" s="85"/>
      <c r="BF388" s="85"/>
      <c r="BG388" s="85"/>
    </row>
    <row r="389" spans="1:59" x14ac:dyDescent="0.4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84"/>
      <c r="AK389" s="84"/>
      <c r="AL389" s="84"/>
      <c r="AM389" s="85"/>
      <c r="AN389" s="85"/>
      <c r="AO389" s="85"/>
      <c r="AP389" s="85"/>
      <c r="AQ389" s="85"/>
      <c r="AR389" s="85"/>
      <c r="AS389" s="85"/>
      <c r="AT389" s="85"/>
      <c r="AU389" s="85"/>
      <c r="AV389" s="85"/>
      <c r="AW389" s="85"/>
      <c r="AX389" s="85"/>
      <c r="AY389" s="85"/>
      <c r="AZ389" s="85"/>
      <c r="BA389" s="85"/>
      <c r="BB389" s="85"/>
      <c r="BC389" s="85"/>
      <c r="BD389" s="85"/>
      <c r="BE389" s="85"/>
      <c r="BF389" s="85"/>
      <c r="BG389" s="85"/>
    </row>
    <row r="390" spans="1:59" x14ac:dyDescent="0.4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5"/>
      <c r="AN390" s="85"/>
      <c r="AO390" s="85"/>
      <c r="AP390" s="85"/>
      <c r="AQ390" s="85"/>
      <c r="AR390" s="85"/>
      <c r="AS390" s="85"/>
      <c r="AT390" s="85"/>
      <c r="AU390" s="85"/>
      <c r="AV390" s="85"/>
      <c r="AW390" s="85"/>
      <c r="AX390" s="85"/>
      <c r="AY390" s="85"/>
      <c r="AZ390" s="85"/>
      <c r="BA390" s="85"/>
      <c r="BB390" s="85"/>
      <c r="BC390" s="85"/>
      <c r="BD390" s="85"/>
      <c r="BE390" s="85"/>
      <c r="BF390" s="85"/>
      <c r="BG390" s="85"/>
    </row>
    <row r="391" spans="1:59" x14ac:dyDescent="0.4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5"/>
      <c r="AN391" s="85"/>
      <c r="AO391" s="85"/>
      <c r="AP391" s="85"/>
      <c r="AQ391" s="85"/>
      <c r="AR391" s="85"/>
      <c r="AS391" s="85"/>
      <c r="AT391" s="85"/>
      <c r="AU391" s="85"/>
      <c r="AV391" s="85"/>
      <c r="AW391" s="85"/>
      <c r="AX391" s="85"/>
      <c r="AY391" s="85"/>
      <c r="AZ391" s="85"/>
      <c r="BA391" s="85"/>
      <c r="BB391" s="85"/>
      <c r="BC391" s="85"/>
      <c r="BD391" s="85"/>
      <c r="BE391" s="85"/>
      <c r="BF391" s="85"/>
      <c r="BG391" s="85"/>
    </row>
    <row r="392" spans="1:59" x14ac:dyDescent="0.4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5"/>
      <c r="AN392" s="85"/>
      <c r="AO392" s="85"/>
      <c r="AP392" s="85"/>
      <c r="AQ392" s="85"/>
      <c r="AR392" s="85"/>
      <c r="AS392" s="85"/>
      <c r="AT392" s="85"/>
      <c r="AU392" s="85"/>
      <c r="AV392" s="85"/>
      <c r="AW392" s="85"/>
      <c r="AX392" s="85"/>
      <c r="AY392" s="85"/>
      <c r="AZ392" s="85"/>
      <c r="BA392" s="85"/>
      <c r="BB392" s="85"/>
      <c r="BC392" s="85"/>
      <c r="BD392" s="85"/>
      <c r="BE392" s="85"/>
      <c r="BF392" s="85"/>
      <c r="BG392" s="85"/>
    </row>
    <row r="393" spans="1:59" x14ac:dyDescent="0.4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84"/>
      <c r="AK393" s="84"/>
      <c r="AL393" s="84"/>
      <c r="AM393" s="85"/>
      <c r="AN393" s="85"/>
      <c r="AO393" s="85"/>
      <c r="AP393" s="85"/>
      <c r="AQ393" s="85"/>
      <c r="AR393" s="85"/>
      <c r="AS393" s="85"/>
      <c r="AT393" s="85"/>
      <c r="AU393" s="85"/>
      <c r="AV393" s="85"/>
      <c r="AW393" s="85"/>
      <c r="AX393" s="85"/>
      <c r="AY393" s="85"/>
      <c r="AZ393" s="85"/>
      <c r="BA393" s="85"/>
      <c r="BB393" s="85"/>
      <c r="BC393" s="85"/>
      <c r="BD393" s="85"/>
      <c r="BE393" s="85"/>
      <c r="BF393" s="85"/>
      <c r="BG393" s="85"/>
    </row>
    <row r="394" spans="1:59" x14ac:dyDescent="0.4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5"/>
      <c r="AN394" s="85"/>
      <c r="AO394" s="85"/>
      <c r="AP394" s="85"/>
      <c r="AQ394" s="85"/>
      <c r="AR394" s="85"/>
      <c r="AS394" s="85"/>
      <c r="AT394" s="85"/>
      <c r="AU394" s="85"/>
      <c r="AV394" s="85"/>
      <c r="AW394" s="85"/>
      <c r="AX394" s="85"/>
      <c r="AY394" s="85"/>
      <c r="AZ394" s="85"/>
      <c r="BA394" s="85"/>
      <c r="BB394" s="85"/>
      <c r="BC394" s="85"/>
      <c r="BD394" s="85"/>
      <c r="BE394" s="85"/>
      <c r="BF394" s="85"/>
      <c r="BG394" s="85"/>
    </row>
    <row r="395" spans="1:59" x14ac:dyDescent="0.4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  <c r="AL395" s="84"/>
      <c r="AM395" s="85"/>
      <c r="AN395" s="85"/>
      <c r="AO395" s="85"/>
      <c r="AP395" s="85"/>
      <c r="AQ395" s="85"/>
      <c r="AR395" s="85"/>
      <c r="AS395" s="85"/>
      <c r="AT395" s="85"/>
      <c r="AU395" s="85"/>
      <c r="AV395" s="85"/>
      <c r="AW395" s="85"/>
      <c r="AX395" s="85"/>
      <c r="AY395" s="85"/>
      <c r="AZ395" s="85"/>
      <c r="BA395" s="85"/>
      <c r="BB395" s="85"/>
      <c r="BC395" s="85"/>
      <c r="BD395" s="85"/>
      <c r="BE395" s="85"/>
      <c r="BF395" s="85"/>
      <c r="BG395" s="85"/>
    </row>
    <row r="396" spans="1:59" x14ac:dyDescent="0.4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5"/>
      <c r="AN396" s="85"/>
      <c r="AO396" s="85"/>
      <c r="AP396" s="85"/>
      <c r="AQ396" s="85"/>
      <c r="AR396" s="85"/>
      <c r="AS396" s="85"/>
      <c r="AT396" s="85"/>
      <c r="AU396" s="85"/>
      <c r="AV396" s="85"/>
      <c r="AW396" s="85"/>
      <c r="AX396" s="85"/>
      <c r="AY396" s="85"/>
      <c r="AZ396" s="85"/>
      <c r="BA396" s="85"/>
      <c r="BB396" s="85"/>
      <c r="BC396" s="85"/>
      <c r="BD396" s="85"/>
      <c r="BE396" s="85"/>
      <c r="BF396" s="85"/>
      <c r="BG396" s="85"/>
    </row>
    <row r="397" spans="1:59" x14ac:dyDescent="0.4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5"/>
      <c r="AN397" s="85"/>
      <c r="AO397" s="85"/>
      <c r="AP397" s="85"/>
      <c r="AQ397" s="85"/>
      <c r="AR397" s="85"/>
      <c r="AS397" s="85"/>
      <c r="AT397" s="85"/>
      <c r="AU397" s="85"/>
      <c r="AV397" s="85"/>
      <c r="AW397" s="85"/>
      <c r="AX397" s="85"/>
      <c r="AY397" s="85"/>
      <c r="AZ397" s="85"/>
      <c r="BA397" s="85"/>
      <c r="BB397" s="85"/>
      <c r="BC397" s="85"/>
      <c r="BD397" s="85"/>
      <c r="BE397" s="85"/>
      <c r="BF397" s="85"/>
      <c r="BG397" s="85"/>
    </row>
    <row r="398" spans="1:59" x14ac:dyDescent="0.4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5"/>
      <c r="AN398" s="85"/>
      <c r="AO398" s="85"/>
      <c r="AP398" s="85"/>
      <c r="AQ398" s="85"/>
      <c r="AR398" s="85"/>
      <c r="AS398" s="85"/>
      <c r="AT398" s="85"/>
      <c r="AU398" s="85"/>
      <c r="AV398" s="85"/>
      <c r="AW398" s="85"/>
      <c r="AX398" s="85"/>
      <c r="AY398" s="85"/>
      <c r="AZ398" s="85"/>
      <c r="BA398" s="85"/>
      <c r="BB398" s="85"/>
      <c r="BC398" s="85"/>
      <c r="BD398" s="85"/>
      <c r="BE398" s="85"/>
      <c r="BF398" s="85"/>
      <c r="BG398" s="85"/>
    </row>
    <row r="399" spans="1:59" x14ac:dyDescent="0.4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5"/>
      <c r="AN399" s="85"/>
      <c r="AO399" s="85"/>
      <c r="AP399" s="85"/>
      <c r="AQ399" s="85"/>
      <c r="AR399" s="85"/>
      <c r="AS399" s="85"/>
      <c r="AT399" s="85"/>
      <c r="AU399" s="85"/>
      <c r="AV399" s="85"/>
      <c r="AW399" s="85"/>
      <c r="AX399" s="85"/>
      <c r="AY399" s="85"/>
      <c r="AZ399" s="85"/>
      <c r="BA399" s="85"/>
      <c r="BB399" s="85"/>
      <c r="BC399" s="85"/>
      <c r="BD399" s="85"/>
      <c r="BE399" s="85"/>
      <c r="BF399" s="85"/>
      <c r="BG399" s="85"/>
    </row>
    <row r="400" spans="1:59" x14ac:dyDescent="0.4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5"/>
      <c r="AN400" s="85"/>
      <c r="AO400" s="85"/>
      <c r="AP400" s="85"/>
      <c r="AQ400" s="85"/>
      <c r="AR400" s="85"/>
      <c r="AS400" s="85"/>
      <c r="AT400" s="85"/>
      <c r="AU400" s="85"/>
      <c r="AV400" s="85"/>
      <c r="AW400" s="85"/>
      <c r="AX400" s="85"/>
      <c r="AY400" s="85"/>
      <c r="AZ400" s="85"/>
      <c r="BA400" s="85"/>
      <c r="BB400" s="85"/>
      <c r="BC400" s="85"/>
      <c r="BD400" s="85"/>
      <c r="BE400" s="85"/>
      <c r="BF400" s="85"/>
      <c r="BG400" s="85"/>
    </row>
    <row r="401" spans="1:59" x14ac:dyDescent="0.4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5"/>
      <c r="AN401" s="85"/>
      <c r="AO401" s="85"/>
      <c r="AP401" s="85"/>
      <c r="AQ401" s="85"/>
      <c r="AR401" s="85"/>
      <c r="AS401" s="85"/>
      <c r="AT401" s="85"/>
      <c r="AU401" s="85"/>
      <c r="AV401" s="85"/>
      <c r="AW401" s="85"/>
      <c r="AX401" s="85"/>
      <c r="AY401" s="85"/>
      <c r="AZ401" s="85"/>
      <c r="BA401" s="85"/>
      <c r="BB401" s="85"/>
      <c r="BC401" s="85"/>
      <c r="BD401" s="85"/>
      <c r="BE401" s="85"/>
      <c r="BF401" s="85"/>
      <c r="BG401" s="85"/>
    </row>
    <row r="402" spans="1:59" x14ac:dyDescent="0.4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5"/>
      <c r="AN402" s="85"/>
      <c r="AO402" s="85"/>
      <c r="AP402" s="85"/>
      <c r="AQ402" s="85"/>
      <c r="AR402" s="85"/>
      <c r="AS402" s="85"/>
      <c r="AT402" s="85"/>
      <c r="AU402" s="85"/>
      <c r="AV402" s="85"/>
      <c r="AW402" s="85"/>
      <c r="AX402" s="85"/>
      <c r="AY402" s="85"/>
      <c r="AZ402" s="85"/>
      <c r="BA402" s="85"/>
      <c r="BB402" s="85"/>
      <c r="BC402" s="85"/>
      <c r="BD402" s="85"/>
      <c r="BE402" s="85"/>
      <c r="BF402" s="85"/>
      <c r="BG402" s="85"/>
    </row>
    <row r="403" spans="1:59" x14ac:dyDescent="0.4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5"/>
      <c r="AN403" s="85"/>
      <c r="AO403" s="85"/>
      <c r="AP403" s="85"/>
      <c r="AQ403" s="85"/>
      <c r="AR403" s="85"/>
      <c r="AS403" s="85"/>
      <c r="AT403" s="85"/>
      <c r="AU403" s="85"/>
      <c r="AV403" s="85"/>
      <c r="AW403" s="85"/>
      <c r="AX403" s="85"/>
      <c r="AY403" s="85"/>
      <c r="AZ403" s="85"/>
      <c r="BA403" s="85"/>
      <c r="BB403" s="85"/>
      <c r="BC403" s="85"/>
      <c r="BD403" s="85"/>
      <c r="BE403" s="85"/>
      <c r="BF403" s="85"/>
      <c r="BG403" s="85"/>
    </row>
    <row r="404" spans="1:59" x14ac:dyDescent="0.4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5"/>
      <c r="AN404" s="85"/>
      <c r="AO404" s="85"/>
      <c r="AP404" s="85"/>
      <c r="AQ404" s="85"/>
      <c r="AR404" s="85"/>
      <c r="AS404" s="85"/>
      <c r="AT404" s="85"/>
      <c r="AU404" s="85"/>
      <c r="AV404" s="85"/>
      <c r="AW404" s="85"/>
      <c r="AX404" s="85"/>
      <c r="AY404" s="85"/>
      <c r="AZ404" s="85"/>
      <c r="BA404" s="85"/>
      <c r="BB404" s="85"/>
      <c r="BC404" s="85"/>
      <c r="BD404" s="85"/>
      <c r="BE404" s="85"/>
      <c r="BF404" s="85"/>
      <c r="BG404" s="85"/>
    </row>
    <row r="405" spans="1:59" x14ac:dyDescent="0.4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5"/>
      <c r="AN405" s="85"/>
      <c r="AO405" s="85"/>
      <c r="AP405" s="85"/>
      <c r="AQ405" s="85"/>
      <c r="AR405" s="85"/>
      <c r="AS405" s="85"/>
      <c r="AT405" s="85"/>
      <c r="AU405" s="85"/>
      <c r="AV405" s="85"/>
      <c r="AW405" s="85"/>
      <c r="AX405" s="85"/>
      <c r="AY405" s="85"/>
      <c r="AZ405" s="85"/>
      <c r="BA405" s="85"/>
      <c r="BB405" s="85"/>
      <c r="BC405" s="85"/>
      <c r="BD405" s="85"/>
      <c r="BE405" s="85"/>
      <c r="BF405" s="85"/>
      <c r="BG405" s="85"/>
    </row>
    <row r="406" spans="1:59" x14ac:dyDescent="0.4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5"/>
      <c r="AN406" s="85"/>
      <c r="AO406" s="85"/>
      <c r="AP406" s="85"/>
      <c r="AQ406" s="85"/>
      <c r="AR406" s="85"/>
      <c r="AS406" s="85"/>
      <c r="AT406" s="85"/>
      <c r="AU406" s="85"/>
      <c r="AV406" s="85"/>
      <c r="AW406" s="85"/>
      <c r="AX406" s="85"/>
      <c r="AY406" s="85"/>
      <c r="AZ406" s="85"/>
      <c r="BA406" s="85"/>
      <c r="BB406" s="85"/>
      <c r="BC406" s="85"/>
      <c r="BD406" s="85"/>
      <c r="BE406" s="85"/>
      <c r="BF406" s="85"/>
      <c r="BG406" s="85"/>
    </row>
    <row r="407" spans="1:59" x14ac:dyDescent="0.4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5"/>
      <c r="AN407" s="85"/>
      <c r="AO407" s="85"/>
      <c r="AP407" s="85"/>
      <c r="AQ407" s="85"/>
      <c r="AR407" s="85"/>
      <c r="AS407" s="85"/>
      <c r="AT407" s="85"/>
      <c r="AU407" s="85"/>
      <c r="AV407" s="85"/>
      <c r="AW407" s="85"/>
      <c r="AX407" s="85"/>
      <c r="AY407" s="85"/>
      <c r="AZ407" s="85"/>
      <c r="BA407" s="85"/>
      <c r="BB407" s="85"/>
      <c r="BC407" s="85"/>
      <c r="BD407" s="85"/>
      <c r="BE407" s="85"/>
      <c r="BF407" s="85"/>
      <c r="BG407" s="85"/>
    </row>
    <row r="408" spans="1:59" x14ac:dyDescent="0.4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5"/>
      <c r="AN408" s="85"/>
      <c r="AO408" s="85"/>
      <c r="AP408" s="85"/>
      <c r="AQ408" s="85"/>
      <c r="AR408" s="85"/>
      <c r="AS408" s="85"/>
      <c r="AT408" s="85"/>
      <c r="AU408" s="85"/>
      <c r="AV408" s="85"/>
      <c r="AW408" s="85"/>
      <c r="AX408" s="85"/>
      <c r="AY408" s="85"/>
      <c r="AZ408" s="85"/>
      <c r="BA408" s="85"/>
      <c r="BB408" s="85"/>
      <c r="BC408" s="85"/>
      <c r="BD408" s="85"/>
      <c r="BE408" s="85"/>
      <c r="BF408" s="85"/>
      <c r="BG408" s="85"/>
    </row>
    <row r="409" spans="1:59" x14ac:dyDescent="0.4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5"/>
      <c r="AN409" s="85"/>
      <c r="AO409" s="85"/>
      <c r="AP409" s="85"/>
      <c r="AQ409" s="85"/>
      <c r="AR409" s="85"/>
      <c r="AS409" s="85"/>
      <c r="AT409" s="85"/>
      <c r="AU409" s="85"/>
      <c r="AV409" s="85"/>
      <c r="AW409" s="85"/>
      <c r="AX409" s="85"/>
      <c r="AY409" s="85"/>
      <c r="AZ409" s="85"/>
      <c r="BA409" s="85"/>
      <c r="BB409" s="85"/>
      <c r="BC409" s="85"/>
      <c r="BD409" s="85"/>
      <c r="BE409" s="85"/>
      <c r="BF409" s="85"/>
      <c r="BG409" s="85"/>
    </row>
    <row r="410" spans="1:59" x14ac:dyDescent="0.4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5"/>
      <c r="AN410" s="85"/>
      <c r="AO410" s="85"/>
      <c r="AP410" s="85"/>
      <c r="AQ410" s="85"/>
      <c r="AR410" s="85"/>
      <c r="AS410" s="85"/>
      <c r="AT410" s="85"/>
      <c r="AU410" s="85"/>
      <c r="AV410" s="85"/>
      <c r="AW410" s="85"/>
      <c r="AX410" s="85"/>
      <c r="AY410" s="85"/>
      <c r="AZ410" s="85"/>
      <c r="BA410" s="85"/>
      <c r="BB410" s="85"/>
      <c r="BC410" s="85"/>
      <c r="BD410" s="85"/>
      <c r="BE410" s="85"/>
      <c r="BF410" s="85"/>
      <c r="BG410" s="85"/>
    </row>
    <row r="411" spans="1:59" x14ac:dyDescent="0.4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5"/>
      <c r="AN411" s="85"/>
      <c r="AO411" s="85"/>
      <c r="AP411" s="85"/>
      <c r="AQ411" s="85"/>
      <c r="AR411" s="85"/>
      <c r="AS411" s="85"/>
      <c r="AT411" s="85"/>
      <c r="AU411" s="85"/>
      <c r="AV411" s="85"/>
      <c r="AW411" s="85"/>
      <c r="AX411" s="85"/>
      <c r="AY411" s="85"/>
      <c r="AZ411" s="85"/>
      <c r="BA411" s="85"/>
      <c r="BB411" s="85"/>
      <c r="BC411" s="85"/>
      <c r="BD411" s="85"/>
      <c r="BE411" s="85"/>
      <c r="BF411" s="85"/>
      <c r="BG411" s="85"/>
    </row>
    <row r="412" spans="1:59" x14ac:dyDescent="0.4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5"/>
      <c r="AN412" s="85"/>
      <c r="AO412" s="85"/>
      <c r="AP412" s="85"/>
      <c r="AQ412" s="85"/>
      <c r="AR412" s="85"/>
      <c r="AS412" s="85"/>
      <c r="AT412" s="85"/>
      <c r="AU412" s="85"/>
      <c r="AV412" s="85"/>
      <c r="AW412" s="85"/>
      <c r="AX412" s="85"/>
      <c r="AY412" s="85"/>
      <c r="AZ412" s="85"/>
      <c r="BA412" s="85"/>
      <c r="BB412" s="85"/>
      <c r="BC412" s="85"/>
      <c r="BD412" s="85"/>
      <c r="BE412" s="85"/>
      <c r="BF412" s="85"/>
      <c r="BG412" s="85"/>
    </row>
    <row r="413" spans="1:59" x14ac:dyDescent="0.4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5"/>
      <c r="AN413" s="85"/>
      <c r="AO413" s="85"/>
      <c r="AP413" s="85"/>
      <c r="AQ413" s="85"/>
      <c r="AR413" s="85"/>
      <c r="AS413" s="85"/>
      <c r="AT413" s="85"/>
      <c r="AU413" s="85"/>
      <c r="AV413" s="85"/>
      <c r="AW413" s="85"/>
      <c r="AX413" s="85"/>
      <c r="AY413" s="85"/>
      <c r="AZ413" s="85"/>
      <c r="BA413" s="85"/>
      <c r="BB413" s="85"/>
      <c r="BC413" s="85"/>
      <c r="BD413" s="85"/>
      <c r="BE413" s="85"/>
      <c r="BF413" s="85"/>
      <c r="BG413" s="85"/>
    </row>
    <row r="414" spans="1:59" x14ac:dyDescent="0.4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5"/>
      <c r="AN414" s="85"/>
      <c r="AO414" s="85"/>
      <c r="AP414" s="85"/>
      <c r="AQ414" s="85"/>
      <c r="AR414" s="85"/>
      <c r="AS414" s="85"/>
      <c r="AT414" s="85"/>
      <c r="AU414" s="85"/>
      <c r="AV414" s="85"/>
      <c r="AW414" s="85"/>
      <c r="AX414" s="85"/>
      <c r="AY414" s="85"/>
      <c r="AZ414" s="85"/>
      <c r="BA414" s="85"/>
      <c r="BB414" s="85"/>
      <c r="BC414" s="85"/>
      <c r="BD414" s="85"/>
      <c r="BE414" s="85"/>
      <c r="BF414" s="85"/>
      <c r="BG414" s="85"/>
    </row>
    <row r="415" spans="1:59" x14ac:dyDescent="0.4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5"/>
      <c r="AN415" s="85"/>
      <c r="AO415" s="85"/>
      <c r="AP415" s="85"/>
      <c r="AQ415" s="85"/>
      <c r="AR415" s="85"/>
      <c r="AS415" s="85"/>
      <c r="AT415" s="85"/>
      <c r="AU415" s="85"/>
      <c r="AV415" s="85"/>
      <c r="AW415" s="85"/>
      <c r="AX415" s="85"/>
      <c r="AY415" s="85"/>
      <c r="AZ415" s="85"/>
      <c r="BA415" s="85"/>
      <c r="BB415" s="85"/>
      <c r="BC415" s="85"/>
      <c r="BD415" s="85"/>
      <c r="BE415" s="85"/>
      <c r="BF415" s="85"/>
      <c r="BG415" s="85"/>
    </row>
    <row r="416" spans="1:59" x14ac:dyDescent="0.4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5"/>
      <c r="AN416" s="85"/>
      <c r="AO416" s="85"/>
      <c r="AP416" s="85"/>
      <c r="AQ416" s="85"/>
      <c r="AR416" s="85"/>
      <c r="AS416" s="85"/>
      <c r="AT416" s="85"/>
      <c r="AU416" s="85"/>
      <c r="AV416" s="85"/>
      <c r="AW416" s="85"/>
      <c r="AX416" s="85"/>
      <c r="AY416" s="85"/>
      <c r="AZ416" s="85"/>
      <c r="BA416" s="85"/>
      <c r="BB416" s="85"/>
      <c r="BC416" s="85"/>
      <c r="BD416" s="85"/>
      <c r="BE416" s="85"/>
      <c r="BF416" s="85"/>
      <c r="BG416" s="85"/>
    </row>
    <row r="417" spans="1:59" x14ac:dyDescent="0.4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  <c r="AL417" s="84"/>
      <c r="AM417" s="85"/>
      <c r="AN417" s="85"/>
      <c r="AO417" s="85"/>
      <c r="AP417" s="85"/>
      <c r="AQ417" s="85"/>
      <c r="AR417" s="85"/>
      <c r="AS417" s="85"/>
      <c r="AT417" s="85"/>
      <c r="AU417" s="85"/>
      <c r="AV417" s="85"/>
      <c r="AW417" s="85"/>
      <c r="AX417" s="85"/>
      <c r="AY417" s="85"/>
      <c r="AZ417" s="85"/>
      <c r="BA417" s="85"/>
      <c r="BB417" s="85"/>
      <c r="BC417" s="85"/>
      <c r="BD417" s="85"/>
      <c r="BE417" s="85"/>
      <c r="BF417" s="85"/>
      <c r="BG417" s="85"/>
    </row>
    <row r="418" spans="1:59" x14ac:dyDescent="0.4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5"/>
      <c r="AN418" s="85"/>
      <c r="AO418" s="85"/>
      <c r="AP418" s="85"/>
      <c r="AQ418" s="85"/>
      <c r="AR418" s="85"/>
      <c r="AS418" s="85"/>
      <c r="AT418" s="85"/>
      <c r="AU418" s="85"/>
      <c r="AV418" s="85"/>
      <c r="AW418" s="85"/>
      <c r="AX418" s="85"/>
      <c r="AY418" s="85"/>
      <c r="AZ418" s="85"/>
      <c r="BA418" s="85"/>
      <c r="BB418" s="85"/>
      <c r="BC418" s="85"/>
      <c r="BD418" s="85"/>
      <c r="BE418" s="85"/>
      <c r="BF418" s="85"/>
      <c r="BG418" s="85"/>
    </row>
    <row r="419" spans="1:59" x14ac:dyDescent="0.4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84"/>
      <c r="AK419" s="84"/>
      <c r="AL419" s="84"/>
      <c r="AM419" s="85"/>
      <c r="AN419" s="85"/>
      <c r="AO419" s="85"/>
      <c r="AP419" s="85"/>
      <c r="AQ419" s="85"/>
      <c r="AR419" s="85"/>
      <c r="AS419" s="85"/>
      <c r="AT419" s="85"/>
      <c r="AU419" s="85"/>
      <c r="AV419" s="85"/>
      <c r="AW419" s="85"/>
      <c r="AX419" s="85"/>
      <c r="AY419" s="85"/>
      <c r="AZ419" s="85"/>
      <c r="BA419" s="85"/>
      <c r="BB419" s="85"/>
      <c r="BC419" s="85"/>
      <c r="BD419" s="85"/>
      <c r="BE419" s="85"/>
      <c r="BF419" s="85"/>
      <c r="BG419" s="85"/>
    </row>
    <row r="420" spans="1:59" x14ac:dyDescent="0.4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5"/>
      <c r="AN420" s="85"/>
      <c r="AO420" s="85"/>
      <c r="AP420" s="85"/>
      <c r="AQ420" s="85"/>
      <c r="AR420" s="85"/>
      <c r="AS420" s="85"/>
      <c r="AT420" s="85"/>
      <c r="AU420" s="85"/>
      <c r="AV420" s="85"/>
      <c r="AW420" s="85"/>
      <c r="AX420" s="85"/>
      <c r="AY420" s="85"/>
      <c r="AZ420" s="85"/>
      <c r="BA420" s="85"/>
      <c r="BB420" s="85"/>
      <c r="BC420" s="85"/>
      <c r="BD420" s="85"/>
      <c r="BE420" s="85"/>
      <c r="BF420" s="85"/>
      <c r="BG420" s="85"/>
    </row>
    <row r="421" spans="1:59" x14ac:dyDescent="0.4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5"/>
      <c r="AN421" s="85"/>
      <c r="AO421" s="85"/>
      <c r="AP421" s="85"/>
      <c r="AQ421" s="85"/>
      <c r="AR421" s="85"/>
      <c r="AS421" s="85"/>
      <c r="AT421" s="85"/>
      <c r="AU421" s="85"/>
      <c r="AV421" s="85"/>
      <c r="AW421" s="85"/>
      <c r="AX421" s="85"/>
      <c r="AY421" s="85"/>
      <c r="AZ421" s="85"/>
      <c r="BA421" s="85"/>
      <c r="BB421" s="85"/>
      <c r="BC421" s="85"/>
      <c r="BD421" s="85"/>
      <c r="BE421" s="85"/>
      <c r="BF421" s="85"/>
      <c r="BG421" s="85"/>
    </row>
    <row r="422" spans="1:59" x14ac:dyDescent="0.4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5"/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5"/>
      <c r="BG422" s="85"/>
    </row>
    <row r="423" spans="1:59" x14ac:dyDescent="0.4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84"/>
      <c r="AK423" s="84"/>
      <c r="AL423" s="84"/>
      <c r="AM423" s="85"/>
      <c r="AN423" s="85"/>
      <c r="AO423" s="85"/>
      <c r="AP423" s="85"/>
      <c r="AQ423" s="85"/>
      <c r="AR423" s="85"/>
      <c r="AS423" s="85"/>
      <c r="AT423" s="85"/>
      <c r="AU423" s="85"/>
      <c r="AV423" s="85"/>
      <c r="AW423" s="85"/>
      <c r="AX423" s="85"/>
      <c r="AY423" s="85"/>
      <c r="AZ423" s="85"/>
      <c r="BA423" s="85"/>
      <c r="BB423" s="85"/>
      <c r="BC423" s="85"/>
      <c r="BD423" s="85"/>
      <c r="BE423" s="85"/>
      <c r="BF423" s="85"/>
      <c r="BG423" s="85"/>
    </row>
    <row r="424" spans="1:59" x14ac:dyDescent="0.4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5"/>
      <c r="AN424" s="85"/>
      <c r="AO424" s="85"/>
      <c r="AP424" s="85"/>
      <c r="AQ424" s="85"/>
      <c r="AR424" s="85"/>
      <c r="AS424" s="85"/>
      <c r="AT424" s="85"/>
      <c r="AU424" s="85"/>
      <c r="AV424" s="85"/>
      <c r="AW424" s="85"/>
      <c r="AX424" s="85"/>
      <c r="AY424" s="85"/>
      <c r="AZ424" s="85"/>
      <c r="BA424" s="85"/>
      <c r="BB424" s="85"/>
      <c r="BC424" s="85"/>
      <c r="BD424" s="85"/>
      <c r="BE424" s="85"/>
      <c r="BF424" s="85"/>
      <c r="BG424" s="85"/>
    </row>
    <row r="425" spans="1:59" x14ac:dyDescent="0.4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4"/>
      <c r="AM425" s="85"/>
      <c r="AN425" s="85"/>
      <c r="AO425" s="85"/>
      <c r="AP425" s="85"/>
      <c r="AQ425" s="85"/>
      <c r="AR425" s="85"/>
      <c r="AS425" s="85"/>
      <c r="AT425" s="85"/>
      <c r="AU425" s="85"/>
      <c r="AV425" s="85"/>
      <c r="AW425" s="85"/>
      <c r="AX425" s="85"/>
      <c r="AY425" s="85"/>
      <c r="AZ425" s="85"/>
      <c r="BA425" s="85"/>
      <c r="BB425" s="85"/>
      <c r="BC425" s="85"/>
      <c r="BD425" s="85"/>
      <c r="BE425" s="85"/>
      <c r="BF425" s="85"/>
      <c r="BG425" s="85"/>
    </row>
    <row r="426" spans="1:59" x14ac:dyDescent="0.4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5"/>
      <c r="AN426" s="85"/>
      <c r="AO426" s="85"/>
      <c r="AP426" s="85"/>
      <c r="AQ426" s="85"/>
      <c r="AR426" s="85"/>
      <c r="AS426" s="85"/>
      <c r="AT426" s="85"/>
      <c r="AU426" s="85"/>
      <c r="AV426" s="85"/>
      <c r="AW426" s="85"/>
      <c r="AX426" s="85"/>
      <c r="AY426" s="85"/>
      <c r="AZ426" s="85"/>
      <c r="BA426" s="85"/>
      <c r="BB426" s="85"/>
      <c r="BC426" s="85"/>
      <c r="BD426" s="85"/>
      <c r="BE426" s="85"/>
      <c r="BF426" s="85"/>
      <c r="BG426" s="85"/>
    </row>
    <row r="427" spans="1:59" x14ac:dyDescent="0.4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84"/>
      <c r="AK427" s="84"/>
      <c r="AL427" s="84"/>
      <c r="AM427" s="85"/>
      <c r="AN427" s="85"/>
      <c r="AO427" s="85"/>
      <c r="AP427" s="85"/>
      <c r="AQ427" s="85"/>
      <c r="AR427" s="85"/>
      <c r="AS427" s="85"/>
      <c r="AT427" s="85"/>
      <c r="AU427" s="85"/>
      <c r="AV427" s="85"/>
      <c r="AW427" s="85"/>
      <c r="AX427" s="85"/>
      <c r="AY427" s="85"/>
      <c r="AZ427" s="85"/>
      <c r="BA427" s="85"/>
      <c r="BB427" s="85"/>
      <c r="BC427" s="85"/>
      <c r="BD427" s="85"/>
      <c r="BE427" s="85"/>
      <c r="BF427" s="85"/>
      <c r="BG427" s="85"/>
    </row>
    <row r="428" spans="1:59" x14ac:dyDescent="0.4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5"/>
      <c r="AN428" s="85"/>
      <c r="AO428" s="85"/>
      <c r="AP428" s="85"/>
      <c r="AQ428" s="85"/>
      <c r="AR428" s="85"/>
      <c r="AS428" s="85"/>
      <c r="AT428" s="85"/>
      <c r="AU428" s="85"/>
      <c r="AV428" s="85"/>
      <c r="AW428" s="85"/>
      <c r="AX428" s="85"/>
      <c r="AY428" s="85"/>
      <c r="AZ428" s="85"/>
      <c r="BA428" s="85"/>
      <c r="BB428" s="85"/>
      <c r="BC428" s="85"/>
      <c r="BD428" s="85"/>
      <c r="BE428" s="85"/>
      <c r="BF428" s="85"/>
      <c r="BG428" s="85"/>
    </row>
    <row r="429" spans="1:59" x14ac:dyDescent="0.4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  <c r="AL429" s="84"/>
      <c r="AM429" s="85"/>
      <c r="AN429" s="85"/>
      <c r="AO429" s="85"/>
      <c r="AP429" s="85"/>
      <c r="AQ429" s="85"/>
      <c r="AR429" s="85"/>
      <c r="AS429" s="85"/>
      <c r="AT429" s="85"/>
      <c r="AU429" s="85"/>
      <c r="AV429" s="85"/>
      <c r="AW429" s="85"/>
      <c r="AX429" s="85"/>
      <c r="AY429" s="85"/>
      <c r="AZ429" s="85"/>
      <c r="BA429" s="85"/>
      <c r="BB429" s="85"/>
      <c r="BC429" s="85"/>
      <c r="BD429" s="85"/>
      <c r="BE429" s="85"/>
      <c r="BF429" s="85"/>
      <c r="BG429" s="85"/>
    </row>
    <row r="430" spans="1:59" x14ac:dyDescent="0.4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5"/>
      <c r="AN430" s="85"/>
      <c r="AO430" s="85"/>
      <c r="AP430" s="85"/>
      <c r="AQ430" s="85"/>
      <c r="AR430" s="85"/>
      <c r="AS430" s="85"/>
      <c r="AT430" s="85"/>
      <c r="AU430" s="85"/>
      <c r="AV430" s="85"/>
      <c r="AW430" s="85"/>
      <c r="AX430" s="85"/>
      <c r="AY430" s="85"/>
      <c r="AZ430" s="85"/>
      <c r="BA430" s="85"/>
      <c r="BB430" s="85"/>
      <c r="BC430" s="85"/>
      <c r="BD430" s="85"/>
      <c r="BE430" s="85"/>
      <c r="BF430" s="85"/>
      <c r="BG430" s="85"/>
    </row>
    <row r="431" spans="1:59" x14ac:dyDescent="0.4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4"/>
      <c r="AM431" s="85"/>
      <c r="AN431" s="85"/>
      <c r="AO431" s="85"/>
      <c r="AP431" s="85"/>
      <c r="AQ431" s="85"/>
      <c r="AR431" s="85"/>
      <c r="AS431" s="85"/>
      <c r="AT431" s="85"/>
      <c r="AU431" s="85"/>
      <c r="AV431" s="85"/>
      <c r="AW431" s="85"/>
      <c r="AX431" s="85"/>
      <c r="AY431" s="85"/>
      <c r="AZ431" s="85"/>
      <c r="BA431" s="85"/>
      <c r="BB431" s="85"/>
      <c r="BC431" s="85"/>
      <c r="BD431" s="85"/>
      <c r="BE431" s="85"/>
      <c r="BF431" s="85"/>
      <c r="BG431" s="85"/>
    </row>
    <row r="432" spans="1:59" x14ac:dyDescent="0.4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5"/>
      <c r="AN432" s="85"/>
      <c r="AO432" s="85"/>
      <c r="AP432" s="85"/>
      <c r="AQ432" s="85"/>
      <c r="AR432" s="85"/>
      <c r="AS432" s="85"/>
      <c r="AT432" s="85"/>
      <c r="AU432" s="85"/>
      <c r="AV432" s="85"/>
      <c r="AW432" s="85"/>
      <c r="AX432" s="85"/>
      <c r="AY432" s="85"/>
      <c r="AZ432" s="85"/>
      <c r="BA432" s="85"/>
      <c r="BB432" s="85"/>
      <c r="BC432" s="85"/>
      <c r="BD432" s="85"/>
      <c r="BE432" s="85"/>
      <c r="BF432" s="85"/>
      <c r="BG432" s="85"/>
    </row>
    <row r="433" spans="1:59" x14ac:dyDescent="0.4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84"/>
      <c r="AM433" s="85"/>
      <c r="AN433" s="85"/>
      <c r="AO433" s="85"/>
      <c r="AP433" s="85"/>
      <c r="AQ433" s="85"/>
      <c r="AR433" s="85"/>
      <c r="AS433" s="85"/>
      <c r="AT433" s="85"/>
      <c r="AU433" s="85"/>
      <c r="AV433" s="85"/>
      <c r="AW433" s="85"/>
      <c r="AX433" s="85"/>
      <c r="AY433" s="85"/>
      <c r="AZ433" s="85"/>
      <c r="BA433" s="85"/>
      <c r="BB433" s="85"/>
      <c r="BC433" s="85"/>
      <c r="BD433" s="85"/>
      <c r="BE433" s="85"/>
      <c r="BF433" s="85"/>
      <c r="BG433" s="85"/>
    </row>
    <row r="434" spans="1:59" x14ac:dyDescent="0.4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5"/>
      <c r="AN434" s="85"/>
      <c r="AO434" s="85"/>
      <c r="AP434" s="85"/>
      <c r="AQ434" s="85"/>
      <c r="AR434" s="85"/>
      <c r="AS434" s="85"/>
      <c r="AT434" s="85"/>
      <c r="AU434" s="85"/>
      <c r="AV434" s="85"/>
      <c r="AW434" s="85"/>
      <c r="AX434" s="85"/>
      <c r="AY434" s="85"/>
      <c r="AZ434" s="85"/>
      <c r="BA434" s="85"/>
      <c r="BB434" s="85"/>
      <c r="BC434" s="85"/>
      <c r="BD434" s="85"/>
      <c r="BE434" s="85"/>
      <c r="BF434" s="85"/>
      <c r="BG434" s="85"/>
    </row>
    <row r="435" spans="1:59" x14ac:dyDescent="0.4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  <c r="AL435" s="84"/>
      <c r="AM435" s="85"/>
      <c r="AN435" s="85"/>
      <c r="AO435" s="85"/>
      <c r="AP435" s="85"/>
      <c r="AQ435" s="85"/>
      <c r="AR435" s="85"/>
      <c r="AS435" s="85"/>
      <c r="AT435" s="85"/>
      <c r="AU435" s="85"/>
      <c r="AV435" s="85"/>
      <c r="AW435" s="85"/>
      <c r="AX435" s="85"/>
      <c r="AY435" s="85"/>
      <c r="AZ435" s="85"/>
      <c r="BA435" s="85"/>
      <c r="BB435" s="85"/>
      <c r="BC435" s="85"/>
      <c r="BD435" s="85"/>
      <c r="BE435" s="85"/>
      <c r="BF435" s="85"/>
      <c r="BG435" s="85"/>
    </row>
    <row r="436" spans="1:59" x14ac:dyDescent="0.4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5"/>
      <c r="AN436" s="85"/>
      <c r="AO436" s="85"/>
      <c r="AP436" s="85"/>
      <c r="AQ436" s="85"/>
      <c r="AR436" s="85"/>
      <c r="AS436" s="85"/>
      <c r="AT436" s="85"/>
      <c r="AU436" s="85"/>
      <c r="AV436" s="85"/>
      <c r="AW436" s="85"/>
      <c r="AX436" s="85"/>
      <c r="AY436" s="85"/>
      <c r="AZ436" s="85"/>
      <c r="BA436" s="85"/>
      <c r="BB436" s="85"/>
      <c r="BC436" s="85"/>
      <c r="BD436" s="85"/>
      <c r="BE436" s="85"/>
      <c r="BF436" s="85"/>
      <c r="BG436" s="85"/>
    </row>
    <row r="437" spans="1:59" x14ac:dyDescent="0.4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84"/>
      <c r="AK437" s="84"/>
      <c r="AL437" s="84"/>
      <c r="AM437" s="85"/>
      <c r="AN437" s="85"/>
      <c r="AO437" s="85"/>
      <c r="AP437" s="85"/>
      <c r="AQ437" s="85"/>
      <c r="AR437" s="85"/>
      <c r="AS437" s="85"/>
      <c r="AT437" s="85"/>
      <c r="AU437" s="85"/>
      <c r="AV437" s="85"/>
      <c r="AW437" s="85"/>
      <c r="AX437" s="85"/>
      <c r="AY437" s="85"/>
      <c r="AZ437" s="85"/>
      <c r="BA437" s="85"/>
      <c r="BB437" s="85"/>
      <c r="BC437" s="85"/>
      <c r="BD437" s="85"/>
      <c r="BE437" s="85"/>
      <c r="BF437" s="85"/>
      <c r="BG437" s="85"/>
    </row>
    <row r="438" spans="1:59" x14ac:dyDescent="0.4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5"/>
      <c r="AN438" s="85"/>
      <c r="AO438" s="85"/>
      <c r="AP438" s="85"/>
      <c r="AQ438" s="85"/>
      <c r="AR438" s="85"/>
      <c r="AS438" s="85"/>
      <c r="AT438" s="85"/>
      <c r="AU438" s="85"/>
      <c r="AV438" s="85"/>
      <c r="AW438" s="85"/>
      <c r="AX438" s="85"/>
      <c r="AY438" s="85"/>
      <c r="AZ438" s="85"/>
      <c r="BA438" s="85"/>
      <c r="BB438" s="85"/>
      <c r="BC438" s="85"/>
      <c r="BD438" s="85"/>
      <c r="BE438" s="85"/>
      <c r="BF438" s="85"/>
      <c r="BG438" s="85"/>
    </row>
    <row r="439" spans="1:59" x14ac:dyDescent="0.4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  <c r="AL439" s="84"/>
      <c r="AM439" s="85"/>
      <c r="AN439" s="85"/>
      <c r="AO439" s="85"/>
      <c r="AP439" s="85"/>
      <c r="AQ439" s="85"/>
      <c r="AR439" s="85"/>
      <c r="AS439" s="85"/>
      <c r="AT439" s="85"/>
      <c r="AU439" s="85"/>
      <c r="AV439" s="85"/>
      <c r="AW439" s="85"/>
      <c r="AX439" s="85"/>
      <c r="AY439" s="85"/>
      <c r="AZ439" s="85"/>
      <c r="BA439" s="85"/>
      <c r="BB439" s="85"/>
      <c r="BC439" s="85"/>
      <c r="BD439" s="85"/>
      <c r="BE439" s="85"/>
      <c r="BF439" s="85"/>
      <c r="BG439" s="85"/>
    </row>
    <row r="440" spans="1:59" x14ac:dyDescent="0.4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5"/>
      <c r="AN440" s="85"/>
      <c r="AO440" s="85"/>
      <c r="AP440" s="85"/>
      <c r="AQ440" s="85"/>
      <c r="AR440" s="85"/>
      <c r="AS440" s="85"/>
      <c r="AT440" s="85"/>
      <c r="AU440" s="85"/>
      <c r="AV440" s="85"/>
      <c r="AW440" s="85"/>
      <c r="AX440" s="85"/>
      <c r="AY440" s="85"/>
      <c r="AZ440" s="85"/>
      <c r="BA440" s="85"/>
      <c r="BB440" s="85"/>
      <c r="BC440" s="85"/>
      <c r="BD440" s="85"/>
      <c r="BE440" s="85"/>
      <c r="BF440" s="85"/>
      <c r="BG440" s="85"/>
    </row>
    <row r="441" spans="1:59" x14ac:dyDescent="0.4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5"/>
      <c r="AN441" s="85"/>
      <c r="AO441" s="85"/>
      <c r="AP441" s="85"/>
      <c r="AQ441" s="85"/>
      <c r="AR441" s="85"/>
      <c r="AS441" s="85"/>
      <c r="AT441" s="85"/>
      <c r="AU441" s="85"/>
      <c r="AV441" s="85"/>
      <c r="AW441" s="85"/>
      <c r="AX441" s="85"/>
      <c r="AY441" s="85"/>
      <c r="AZ441" s="85"/>
      <c r="BA441" s="85"/>
      <c r="BB441" s="85"/>
      <c r="BC441" s="85"/>
      <c r="BD441" s="85"/>
      <c r="BE441" s="85"/>
      <c r="BF441" s="85"/>
      <c r="BG441" s="85"/>
    </row>
    <row r="442" spans="1:59" x14ac:dyDescent="0.4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5"/>
      <c r="AN442" s="85"/>
      <c r="AO442" s="85"/>
      <c r="AP442" s="85"/>
      <c r="AQ442" s="85"/>
      <c r="AR442" s="85"/>
      <c r="AS442" s="85"/>
      <c r="AT442" s="85"/>
      <c r="AU442" s="85"/>
      <c r="AV442" s="85"/>
      <c r="AW442" s="85"/>
      <c r="AX442" s="85"/>
      <c r="AY442" s="85"/>
      <c r="AZ442" s="85"/>
      <c r="BA442" s="85"/>
      <c r="BB442" s="85"/>
      <c r="BC442" s="85"/>
      <c r="BD442" s="85"/>
      <c r="BE442" s="85"/>
      <c r="BF442" s="85"/>
      <c r="BG442" s="85"/>
    </row>
    <row r="443" spans="1:59" x14ac:dyDescent="0.4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5"/>
      <c r="AN443" s="85"/>
      <c r="AO443" s="85"/>
      <c r="AP443" s="85"/>
      <c r="AQ443" s="85"/>
      <c r="AR443" s="85"/>
      <c r="AS443" s="85"/>
      <c r="AT443" s="85"/>
      <c r="AU443" s="85"/>
      <c r="AV443" s="85"/>
      <c r="AW443" s="85"/>
      <c r="AX443" s="85"/>
      <c r="AY443" s="85"/>
      <c r="AZ443" s="85"/>
      <c r="BA443" s="85"/>
      <c r="BB443" s="85"/>
      <c r="BC443" s="85"/>
      <c r="BD443" s="85"/>
      <c r="BE443" s="85"/>
      <c r="BF443" s="85"/>
      <c r="BG443" s="85"/>
    </row>
    <row r="444" spans="1:59" x14ac:dyDescent="0.4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5"/>
      <c r="AN444" s="85"/>
      <c r="AO444" s="85"/>
      <c r="AP444" s="85"/>
      <c r="AQ444" s="85"/>
      <c r="AR444" s="85"/>
      <c r="AS444" s="85"/>
      <c r="AT444" s="85"/>
      <c r="AU444" s="85"/>
      <c r="AV444" s="85"/>
      <c r="AW444" s="85"/>
      <c r="AX444" s="85"/>
      <c r="AY444" s="85"/>
      <c r="AZ444" s="85"/>
      <c r="BA444" s="85"/>
      <c r="BB444" s="85"/>
      <c r="BC444" s="85"/>
      <c r="BD444" s="85"/>
      <c r="BE444" s="85"/>
      <c r="BF444" s="85"/>
      <c r="BG444" s="85"/>
    </row>
    <row r="445" spans="1:59" x14ac:dyDescent="0.4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  <c r="AL445" s="84"/>
      <c r="AM445" s="85"/>
      <c r="AN445" s="85"/>
      <c r="AO445" s="85"/>
      <c r="AP445" s="85"/>
      <c r="AQ445" s="85"/>
      <c r="AR445" s="85"/>
      <c r="AS445" s="85"/>
      <c r="AT445" s="85"/>
      <c r="AU445" s="85"/>
      <c r="AV445" s="85"/>
      <c r="AW445" s="85"/>
      <c r="AX445" s="85"/>
      <c r="AY445" s="85"/>
      <c r="AZ445" s="85"/>
      <c r="BA445" s="85"/>
      <c r="BB445" s="85"/>
      <c r="BC445" s="85"/>
      <c r="BD445" s="85"/>
      <c r="BE445" s="85"/>
      <c r="BF445" s="85"/>
      <c r="BG445" s="85"/>
    </row>
    <row r="446" spans="1:59" x14ac:dyDescent="0.4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84"/>
      <c r="AM446" s="85"/>
      <c r="AN446" s="85"/>
      <c r="AO446" s="85"/>
      <c r="AP446" s="85"/>
      <c r="AQ446" s="85"/>
      <c r="AR446" s="85"/>
      <c r="AS446" s="85"/>
      <c r="AT446" s="85"/>
      <c r="AU446" s="85"/>
      <c r="AV446" s="85"/>
      <c r="AW446" s="85"/>
      <c r="AX446" s="85"/>
      <c r="AY446" s="85"/>
      <c r="AZ446" s="85"/>
      <c r="BA446" s="85"/>
      <c r="BB446" s="85"/>
      <c r="BC446" s="85"/>
      <c r="BD446" s="85"/>
      <c r="BE446" s="85"/>
      <c r="BF446" s="85"/>
      <c r="BG446" s="85"/>
    </row>
    <row r="447" spans="1:59" x14ac:dyDescent="0.4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84"/>
      <c r="AK447" s="84"/>
      <c r="AL447" s="84"/>
      <c r="AM447" s="85"/>
      <c r="AN447" s="85"/>
      <c r="AO447" s="85"/>
      <c r="AP447" s="85"/>
      <c r="AQ447" s="85"/>
      <c r="AR447" s="85"/>
      <c r="AS447" s="85"/>
      <c r="AT447" s="85"/>
      <c r="AU447" s="85"/>
      <c r="AV447" s="85"/>
      <c r="AW447" s="85"/>
      <c r="AX447" s="85"/>
      <c r="AY447" s="85"/>
      <c r="AZ447" s="85"/>
      <c r="BA447" s="85"/>
      <c r="BB447" s="85"/>
      <c r="BC447" s="85"/>
      <c r="BD447" s="85"/>
      <c r="BE447" s="85"/>
      <c r="BF447" s="85"/>
      <c r="BG447" s="85"/>
    </row>
    <row r="448" spans="1:59" x14ac:dyDescent="0.4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5"/>
      <c r="AN448" s="85"/>
      <c r="AO448" s="85"/>
      <c r="AP448" s="85"/>
      <c r="AQ448" s="85"/>
      <c r="AR448" s="85"/>
      <c r="AS448" s="85"/>
      <c r="AT448" s="85"/>
      <c r="AU448" s="85"/>
      <c r="AV448" s="85"/>
      <c r="AW448" s="85"/>
      <c r="AX448" s="85"/>
      <c r="AY448" s="85"/>
      <c r="AZ448" s="85"/>
      <c r="BA448" s="85"/>
      <c r="BB448" s="85"/>
      <c r="BC448" s="85"/>
      <c r="BD448" s="85"/>
      <c r="BE448" s="85"/>
      <c r="BF448" s="85"/>
      <c r="BG448" s="85"/>
    </row>
    <row r="449" spans="1:59" x14ac:dyDescent="0.4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5"/>
      <c r="AN449" s="85"/>
      <c r="AO449" s="85"/>
      <c r="AP449" s="85"/>
      <c r="AQ449" s="85"/>
      <c r="AR449" s="85"/>
      <c r="AS449" s="85"/>
      <c r="AT449" s="85"/>
      <c r="AU449" s="85"/>
      <c r="AV449" s="85"/>
      <c r="AW449" s="85"/>
      <c r="AX449" s="85"/>
      <c r="AY449" s="85"/>
      <c r="AZ449" s="85"/>
      <c r="BA449" s="85"/>
      <c r="BB449" s="85"/>
      <c r="BC449" s="85"/>
      <c r="BD449" s="85"/>
      <c r="BE449" s="85"/>
      <c r="BF449" s="85"/>
      <c r="BG449" s="85"/>
    </row>
    <row r="450" spans="1:59" x14ac:dyDescent="0.4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5"/>
      <c r="AN450" s="85"/>
      <c r="AO450" s="85"/>
      <c r="AP450" s="85"/>
      <c r="AQ450" s="85"/>
      <c r="AR450" s="85"/>
      <c r="AS450" s="85"/>
      <c r="AT450" s="85"/>
      <c r="AU450" s="85"/>
      <c r="AV450" s="85"/>
      <c r="AW450" s="85"/>
      <c r="AX450" s="85"/>
      <c r="AY450" s="85"/>
      <c r="AZ450" s="85"/>
      <c r="BA450" s="85"/>
      <c r="BB450" s="85"/>
      <c r="BC450" s="85"/>
      <c r="BD450" s="85"/>
      <c r="BE450" s="85"/>
      <c r="BF450" s="85"/>
      <c r="BG450" s="85"/>
    </row>
    <row r="451" spans="1:59" x14ac:dyDescent="0.4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5"/>
      <c r="AN451" s="85"/>
      <c r="AO451" s="85"/>
      <c r="AP451" s="85"/>
      <c r="AQ451" s="85"/>
      <c r="AR451" s="85"/>
      <c r="AS451" s="85"/>
      <c r="AT451" s="85"/>
      <c r="AU451" s="85"/>
      <c r="AV451" s="85"/>
      <c r="AW451" s="85"/>
      <c r="AX451" s="85"/>
      <c r="AY451" s="85"/>
      <c r="AZ451" s="85"/>
      <c r="BA451" s="85"/>
      <c r="BB451" s="85"/>
      <c r="BC451" s="85"/>
      <c r="BD451" s="85"/>
      <c r="BE451" s="85"/>
      <c r="BF451" s="85"/>
      <c r="BG451" s="85"/>
    </row>
    <row r="452" spans="1:59" x14ac:dyDescent="0.4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5"/>
      <c r="AN452" s="85"/>
      <c r="AO452" s="85"/>
      <c r="AP452" s="85"/>
      <c r="AQ452" s="85"/>
      <c r="AR452" s="85"/>
      <c r="AS452" s="85"/>
      <c r="AT452" s="85"/>
      <c r="AU452" s="85"/>
      <c r="AV452" s="85"/>
      <c r="AW452" s="85"/>
      <c r="AX452" s="85"/>
      <c r="AY452" s="85"/>
      <c r="AZ452" s="85"/>
      <c r="BA452" s="85"/>
      <c r="BB452" s="85"/>
      <c r="BC452" s="85"/>
      <c r="BD452" s="85"/>
      <c r="BE452" s="85"/>
      <c r="BF452" s="85"/>
      <c r="BG452" s="85"/>
    </row>
    <row r="453" spans="1:59" x14ac:dyDescent="0.4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  <c r="AL453" s="84"/>
      <c r="AM453" s="85"/>
      <c r="AN453" s="85"/>
      <c r="AO453" s="85"/>
      <c r="AP453" s="85"/>
      <c r="AQ453" s="85"/>
      <c r="AR453" s="85"/>
      <c r="AS453" s="85"/>
      <c r="AT453" s="85"/>
      <c r="AU453" s="85"/>
      <c r="AV453" s="85"/>
      <c r="AW453" s="85"/>
      <c r="AX453" s="85"/>
      <c r="AY453" s="85"/>
      <c r="AZ453" s="85"/>
      <c r="BA453" s="85"/>
      <c r="BB453" s="85"/>
      <c r="BC453" s="85"/>
      <c r="BD453" s="85"/>
      <c r="BE453" s="85"/>
      <c r="BF453" s="85"/>
      <c r="BG453" s="85"/>
    </row>
    <row r="454" spans="1:59" x14ac:dyDescent="0.4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85"/>
      <c r="AN454" s="85"/>
      <c r="AO454" s="85"/>
      <c r="AP454" s="85"/>
      <c r="AQ454" s="85"/>
      <c r="AR454" s="85"/>
      <c r="AS454" s="85"/>
      <c r="AT454" s="85"/>
      <c r="AU454" s="85"/>
      <c r="AV454" s="85"/>
      <c r="AW454" s="85"/>
      <c r="AX454" s="85"/>
      <c r="AY454" s="85"/>
      <c r="AZ454" s="85"/>
      <c r="BA454" s="85"/>
      <c r="BB454" s="85"/>
      <c r="BC454" s="85"/>
      <c r="BD454" s="85"/>
      <c r="BE454" s="85"/>
      <c r="BF454" s="85"/>
      <c r="BG454" s="85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5"/>
  <sheetViews>
    <sheetView workbookViewId="0">
      <selection activeCell="D13" sqref="D13"/>
    </sheetView>
  </sheetViews>
  <sheetFormatPr defaultColWidth="8.85546875" defaultRowHeight="13.15" x14ac:dyDescent="0.4"/>
  <cols>
    <col min="2" max="2" width="12.85546875" customWidth="1"/>
    <col min="4" max="9" width="8.85546875" customWidth="1"/>
  </cols>
  <sheetData>
    <row r="1" spans="1:73" ht="13.5" thickBot="1" x14ac:dyDescent="0.45">
      <c r="A1" s="6"/>
      <c r="B1" s="50" t="s">
        <v>158</v>
      </c>
      <c r="C1" s="6"/>
      <c r="D1" s="6"/>
      <c r="E1" s="6"/>
      <c r="F1" s="6"/>
      <c r="G1" s="6"/>
      <c r="H1" s="6"/>
      <c r="I1" s="6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</row>
    <row r="2" spans="1:73" ht="13.5" thickTop="1" x14ac:dyDescent="0.4">
      <c r="A2" s="6"/>
      <c r="B2" s="55"/>
      <c r="C2" s="56"/>
      <c r="D2" s="66" t="s">
        <v>157</v>
      </c>
      <c r="E2" s="55"/>
      <c r="F2" s="55"/>
      <c r="G2" s="55"/>
      <c r="H2" s="55"/>
      <c r="I2" s="5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6"/>
      <c r="BC2" s="6"/>
    </row>
    <row r="3" spans="1:73" x14ac:dyDescent="0.4">
      <c r="A3" s="6"/>
      <c r="B3" s="75"/>
      <c r="C3" s="76" t="s">
        <v>144</v>
      </c>
      <c r="D3" s="77" t="s">
        <v>147</v>
      </c>
      <c r="E3" s="75" t="s">
        <v>154</v>
      </c>
      <c r="F3" s="75" t="s">
        <v>155</v>
      </c>
      <c r="G3" s="75" t="s">
        <v>150</v>
      </c>
      <c r="H3" s="75" t="s">
        <v>151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</row>
    <row r="4" spans="1:73" ht="13.5" thickBot="1" x14ac:dyDescent="0.45">
      <c r="A4" s="6"/>
      <c r="B4" s="57" t="s">
        <v>11</v>
      </c>
      <c r="C4" s="58" t="s">
        <v>146</v>
      </c>
      <c r="D4" s="67" t="s">
        <v>152</v>
      </c>
      <c r="E4" s="59" t="s">
        <v>153</v>
      </c>
      <c r="F4" s="59" t="s">
        <v>153</v>
      </c>
      <c r="G4" s="57" t="s">
        <v>156</v>
      </c>
      <c r="H4" s="57" t="s">
        <v>152</v>
      </c>
      <c r="I4" s="57"/>
      <c r="J4" s="78"/>
      <c r="K4" s="78"/>
      <c r="L4" s="78"/>
      <c r="M4" s="78"/>
      <c r="N4" s="75"/>
      <c r="O4" s="75"/>
      <c r="P4" s="75"/>
      <c r="Q4" s="75"/>
      <c r="R4" s="75"/>
      <c r="S4" s="75"/>
      <c r="T4" s="77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</row>
    <row r="5" spans="1:73" ht="13.5" thickTop="1" x14ac:dyDescent="0.4">
      <c r="A5" s="6"/>
      <c r="B5" s="50" t="s">
        <v>1</v>
      </c>
      <c r="C5" s="60">
        <v>2001</v>
      </c>
      <c r="D5" s="68" t="s">
        <v>148</v>
      </c>
      <c r="E5" s="68" t="s">
        <v>148</v>
      </c>
      <c r="F5" s="68" t="s">
        <v>148</v>
      </c>
      <c r="G5" s="68" t="s">
        <v>148</v>
      </c>
      <c r="H5" s="68" t="s">
        <v>148</v>
      </c>
      <c r="I5" s="6"/>
      <c r="J5" s="75"/>
      <c r="K5" s="75"/>
      <c r="L5" s="75"/>
      <c r="M5" s="75"/>
      <c r="N5" s="75"/>
      <c r="O5" s="75"/>
      <c r="P5" s="75"/>
      <c r="Q5" s="75"/>
      <c r="R5" s="79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</row>
    <row r="6" spans="1:73" x14ac:dyDescent="0.4">
      <c r="A6" s="6"/>
      <c r="B6" s="50" t="s">
        <v>123</v>
      </c>
      <c r="C6" s="6">
        <v>1980</v>
      </c>
      <c r="D6" s="68" t="s">
        <v>148</v>
      </c>
      <c r="E6" s="68" t="s">
        <v>148</v>
      </c>
      <c r="F6" s="74" t="s">
        <v>149</v>
      </c>
      <c r="G6" s="68" t="s">
        <v>148</v>
      </c>
      <c r="H6" s="68" t="s">
        <v>148</v>
      </c>
      <c r="I6" s="6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</row>
    <row r="7" spans="1:73" x14ac:dyDescent="0.4">
      <c r="A7" s="6"/>
      <c r="B7" s="50" t="s">
        <v>4</v>
      </c>
      <c r="C7" s="60">
        <v>1998</v>
      </c>
      <c r="D7" s="68" t="s">
        <v>148</v>
      </c>
      <c r="E7" s="74" t="s">
        <v>149</v>
      </c>
      <c r="F7" s="74" t="s">
        <v>149</v>
      </c>
      <c r="G7" s="74" t="s">
        <v>149</v>
      </c>
      <c r="H7" s="74" t="s">
        <v>148</v>
      </c>
      <c r="I7" s="6"/>
      <c r="J7" s="75"/>
      <c r="K7" s="75"/>
      <c r="L7" s="75"/>
      <c r="M7" s="75"/>
      <c r="N7" s="75"/>
      <c r="O7" s="75"/>
      <c r="P7" s="75"/>
      <c r="Q7" s="75"/>
      <c r="R7" s="79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</row>
    <row r="8" spans="1:73" x14ac:dyDescent="0.4">
      <c r="A8" s="6"/>
      <c r="B8" s="6" t="s">
        <v>12</v>
      </c>
      <c r="C8" s="60">
        <v>1991</v>
      </c>
      <c r="D8" s="68" t="s">
        <v>148</v>
      </c>
      <c r="E8" s="74" t="s">
        <v>149</v>
      </c>
      <c r="F8" s="74" t="s">
        <v>149</v>
      </c>
      <c r="G8" s="74" t="s">
        <v>149</v>
      </c>
      <c r="H8" s="74" t="s">
        <v>148</v>
      </c>
      <c r="I8" s="6"/>
      <c r="J8" s="75"/>
      <c r="K8" s="75"/>
      <c r="L8" s="75"/>
      <c r="M8" s="75"/>
      <c r="N8" s="75"/>
      <c r="O8" s="75"/>
      <c r="P8" s="80"/>
      <c r="Q8" s="75"/>
      <c r="R8" s="79"/>
      <c r="S8" s="75"/>
      <c r="T8" s="79"/>
      <c r="U8" s="75"/>
      <c r="V8" s="7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x14ac:dyDescent="0.4">
      <c r="A9" s="6"/>
      <c r="B9" s="50" t="s">
        <v>17</v>
      </c>
      <c r="C9" s="6">
        <v>1997</v>
      </c>
      <c r="D9" s="68" t="s">
        <v>149</v>
      </c>
      <c r="E9" s="74" t="s">
        <v>149</v>
      </c>
      <c r="F9" s="74" t="s">
        <v>149</v>
      </c>
      <c r="G9" s="74" t="s">
        <v>149</v>
      </c>
      <c r="H9" s="74" t="s">
        <v>148</v>
      </c>
      <c r="I9" s="6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x14ac:dyDescent="0.4">
      <c r="A10" s="6"/>
      <c r="B10" s="50" t="s">
        <v>2</v>
      </c>
      <c r="C10" s="60">
        <v>1997</v>
      </c>
      <c r="D10" s="68" t="s">
        <v>148</v>
      </c>
      <c r="E10" s="68" t="s">
        <v>148</v>
      </c>
      <c r="F10" s="68" t="s">
        <v>148</v>
      </c>
      <c r="G10" s="68" t="s">
        <v>148</v>
      </c>
      <c r="H10" s="68" t="s">
        <v>148</v>
      </c>
      <c r="I10" s="6"/>
      <c r="J10" s="75"/>
      <c r="K10" s="75"/>
      <c r="L10" s="75"/>
      <c r="M10" s="75"/>
      <c r="N10" s="75"/>
      <c r="O10" s="75"/>
      <c r="P10" s="75"/>
      <c r="Q10" s="75"/>
      <c r="R10" s="79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x14ac:dyDescent="0.4">
      <c r="A11" s="6"/>
      <c r="B11" s="6" t="s">
        <v>0</v>
      </c>
      <c r="C11" s="60">
        <v>1992</v>
      </c>
      <c r="D11" s="68" t="s">
        <v>149</v>
      </c>
      <c r="E11" s="68" t="s">
        <v>149</v>
      </c>
      <c r="F11" s="68" t="s">
        <v>149</v>
      </c>
      <c r="G11" s="68" t="s">
        <v>149</v>
      </c>
      <c r="H11" s="68" t="s">
        <v>148</v>
      </c>
      <c r="I11" s="6"/>
      <c r="J11" s="75"/>
      <c r="K11" s="75"/>
      <c r="L11" s="75"/>
      <c r="M11" s="75"/>
      <c r="N11" s="75"/>
      <c r="O11" s="75"/>
      <c r="P11" s="80"/>
      <c r="Q11" s="75"/>
      <c r="R11" s="79"/>
      <c r="S11" s="75"/>
      <c r="T11" s="79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x14ac:dyDescent="0.4">
      <c r="A12" s="6"/>
      <c r="B12" s="50" t="s">
        <v>18</v>
      </c>
      <c r="C12" s="60">
        <v>1997</v>
      </c>
      <c r="D12" s="68" t="s">
        <v>148</v>
      </c>
      <c r="E12" s="68" t="s">
        <v>149</v>
      </c>
      <c r="F12" s="68" t="s">
        <v>149</v>
      </c>
      <c r="G12" s="68" t="s">
        <v>149</v>
      </c>
      <c r="H12" s="68" t="s">
        <v>148</v>
      </c>
      <c r="I12" s="6"/>
      <c r="J12" s="75"/>
      <c r="K12" s="75"/>
      <c r="L12" s="75"/>
      <c r="M12" s="75"/>
      <c r="N12" s="75"/>
      <c r="O12" s="75"/>
      <c r="P12" s="75"/>
      <c r="Q12" s="75"/>
      <c r="R12" s="79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x14ac:dyDescent="0.4">
      <c r="A13" s="6"/>
      <c r="B13" s="50" t="s">
        <v>122</v>
      </c>
      <c r="C13" s="60">
        <v>1994</v>
      </c>
      <c r="D13" s="68" t="s">
        <v>148</v>
      </c>
      <c r="E13" s="68" t="s">
        <v>149</v>
      </c>
      <c r="F13" s="68" t="s">
        <v>149</v>
      </c>
      <c r="G13" s="68" t="s">
        <v>148</v>
      </c>
      <c r="H13" s="68" t="s">
        <v>148</v>
      </c>
      <c r="I13" s="6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x14ac:dyDescent="0.4">
      <c r="A14" s="6"/>
      <c r="B14" s="50" t="s">
        <v>14</v>
      </c>
      <c r="C14" s="60">
        <v>1899</v>
      </c>
      <c r="D14" s="74" t="s">
        <v>149</v>
      </c>
      <c r="E14" s="74" t="s">
        <v>149</v>
      </c>
      <c r="F14" s="74" t="s">
        <v>149</v>
      </c>
      <c r="G14" s="74" t="s">
        <v>149</v>
      </c>
      <c r="H14" s="74" t="s">
        <v>149</v>
      </c>
      <c r="I14" s="6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</row>
    <row r="15" spans="1:73" x14ac:dyDescent="0.4">
      <c r="A15" s="6"/>
      <c r="B15" s="6" t="s">
        <v>14</v>
      </c>
      <c r="C15" s="60">
        <v>1987</v>
      </c>
      <c r="D15" s="68" t="s">
        <v>148</v>
      </c>
      <c r="E15" s="74" t="s">
        <v>149</v>
      </c>
      <c r="F15" s="74" t="s">
        <v>149</v>
      </c>
      <c r="G15" s="74" t="s">
        <v>149</v>
      </c>
      <c r="H15" s="74" t="s">
        <v>148</v>
      </c>
      <c r="I15" s="6"/>
      <c r="J15" s="81"/>
      <c r="K15" s="75"/>
      <c r="L15" s="75"/>
      <c r="M15" s="75"/>
      <c r="N15" s="75"/>
      <c r="O15" s="75"/>
      <c r="P15" s="80"/>
      <c r="Q15" s="75"/>
      <c r="R15" s="79"/>
      <c r="S15" s="75"/>
      <c r="T15" s="79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</row>
    <row r="16" spans="1:73" x14ac:dyDescent="0.4">
      <c r="A16" s="6"/>
      <c r="B16" s="73" t="s">
        <v>19</v>
      </c>
      <c r="C16" s="60">
        <v>1997</v>
      </c>
      <c r="D16" s="68" t="s">
        <v>148</v>
      </c>
      <c r="E16" s="74" t="s">
        <v>149</v>
      </c>
      <c r="F16" s="74" t="s">
        <v>149</v>
      </c>
      <c r="G16" s="74" t="s">
        <v>149</v>
      </c>
      <c r="H16" s="74" t="s">
        <v>148</v>
      </c>
      <c r="I16" s="6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</row>
    <row r="17" spans="1:73" x14ac:dyDescent="0.4">
      <c r="A17" s="6"/>
      <c r="B17" s="73" t="s">
        <v>20</v>
      </c>
      <c r="C17" s="60">
        <v>1997</v>
      </c>
      <c r="D17" s="68" t="s">
        <v>148</v>
      </c>
      <c r="E17" s="68" t="s">
        <v>149</v>
      </c>
      <c r="F17" s="68" t="s">
        <v>149</v>
      </c>
      <c r="G17" s="68" t="s">
        <v>149</v>
      </c>
      <c r="H17" s="68" t="s">
        <v>148</v>
      </c>
      <c r="I17" s="6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</row>
    <row r="18" spans="1:73" x14ac:dyDescent="0.4">
      <c r="A18" s="6"/>
      <c r="B18" s="6" t="s">
        <v>15</v>
      </c>
      <c r="C18" s="60">
        <v>1977</v>
      </c>
      <c r="D18" s="74" t="s">
        <v>148</v>
      </c>
      <c r="E18" s="74" t="s">
        <v>149</v>
      </c>
      <c r="F18" s="74" t="s">
        <v>149</v>
      </c>
      <c r="G18" s="74" t="s">
        <v>148</v>
      </c>
      <c r="H18" s="74" t="s">
        <v>148</v>
      </c>
      <c r="I18" s="6"/>
      <c r="J18" s="75"/>
      <c r="K18" s="75"/>
      <c r="L18" s="75"/>
      <c r="M18" s="75"/>
      <c r="N18" s="75"/>
      <c r="O18" s="75"/>
      <c r="P18" s="80"/>
      <c r="Q18" s="75"/>
      <c r="R18" s="79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</row>
    <row r="19" spans="1:73" x14ac:dyDescent="0.4">
      <c r="A19" s="6"/>
      <c r="B19" s="6" t="s">
        <v>16</v>
      </c>
      <c r="C19" s="60">
        <v>1991</v>
      </c>
      <c r="D19" s="68" t="s">
        <v>148</v>
      </c>
      <c r="E19" s="74" t="s">
        <v>149</v>
      </c>
      <c r="F19" s="74" t="s">
        <v>149</v>
      </c>
      <c r="G19" s="74" t="s">
        <v>149</v>
      </c>
      <c r="H19" s="74" t="s">
        <v>148</v>
      </c>
      <c r="I19" s="6"/>
      <c r="J19" s="75"/>
      <c r="K19" s="75"/>
      <c r="L19" s="75"/>
      <c r="M19" s="75"/>
      <c r="N19" s="79"/>
      <c r="O19" s="75"/>
      <c r="P19" s="80"/>
      <c r="Q19" s="75"/>
      <c r="R19" s="79"/>
      <c r="S19" s="75"/>
      <c r="T19" s="79"/>
      <c r="U19" s="75"/>
      <c r="V19" s="77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 spans="1:73" x14ac:dyDescent="0.4">
      <c r="A20" s="6"/>
      <c r="B20" s="50" t="s">
        <v>9</v>
      </c>
      <c r="C20" s="6">
        <v>1929</v>
      </c>
      <c r="D20" s="68" t="s">
        <v>148</v>
      </c>
      <c r="E20" s="74" t="s">
        <v>149</v>
      </c>
      <c r="F20" s="68" t="s">
        <v>148</v>
      </c>
      <c r="G20" s="74" t="s">
        <v>149</v>
      </c>
      <c r="H20" s="68" t="s">
        <v>148</v>
      </c>
      <c r="I20" s="6"/>
      <c r="J20" s="75"/>
      <c r="K20" s="75"/>
      <c r="L20" s="75"/>
      <c r="M20" s="75"/>
      <c r="N20" s="79"/>
      <c r="O20" s="75"/>
      <c r="P20" s="75"/>
      <c r="Q20" s="75"/>
      <c r="R20" s="79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6"/>
      <c r="BC20" s="6"/>
    </row>
    <row r="21" spans="1:73" x14ac:dyDescent="0.4">
      <c r="A21" s="6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6"/>
      <c r="BC21" s="6"/>
    </row>
    <row r="22" spans="1:73" x14ac:dyDescent="0.4">
      <c r="A22" s="6"/>
      <c r="B22" s="50" t="s">
        <v>182</v>
      </c>
      <c r="C22" s="6"/>
      <c r="D22" s="6"/>
      <c r="E22" s="6"/>
      <c r="F22" s="6"/>
      <c r="G22" s="6"/>
      <c r="H22" s="6"/>
      <c r="I22" s="6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6"/>
      <c r="BC22" s="6"/>
    </row>
    <row r="23" spans="1:73" x14ac:dyDescent="0.4">
      <c r="A23" s="6"/>
      <c r="B23" s="83" t="s">
        <v>185</v>
      </c>
      <c r="C23" s="6"/>
      <c r="D23" s="6"/>
      <c r="E23" s="6"/>
      <c r="F23" s="6"/>
      <c r="G23" s="6"/>
      <c r="H23" s="6"/>
      <c r="I23" s="6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6"/>
      <c r="BC23" s="6"/>
    </row>
    <row r="24" spans="1:73" x14ac:dyDescent="0.4">
      <c r="A24" s="6"/>
      <c r="B24" s="50" t="s">
        <v>183</v>
      </c>
      <c r="C24" s="6"/>
      <c r="D24" s="6"/>
      <c r="E24" s="6"/>
      <c r="F24" s="6"/>
      <c r="G24" s="6"/>
      <c r="H24" s="6"/>
      <c r="I24" s="6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6"/>
      <c r="BC24" s="6"/>
    </row>
    <row r="25" spans="1:73" x14ac:dyDescent="0.4">
      <c r="A25" s="6"/>
      <c r="B25" s="50" t="s">
        <v>184</v>
      </c>
      <c r="C25" s="6"/>
      <c r="D25" s="6"/>
      <c r="E25" s="6"/>
      <c r="F25" s="6"/>
      <c r="G25" s="6"/>
      <c r="H25" s="6"/>
      <c r="I25" s="6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6"/>
      <c r="BC25" s="6"/>
    </row>
    <row r="26" spans="1:73" x14ac:dyDescent="0.4">
      <c r="A26" s="6"/>
      <c r="B26" s="50" t="s">
        <v>38</v>
      </c>
      <c r="C26" s="6"/>
      <c r="D26" s="6"/>
      <c r="E26" s="6"/>
      <c r="F26" s="6"/>
      <c r="G26" s="6"/>
      <c r="H26" s="6"/>
      <c r="I26" s="6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6"/>
      <c r="BC26" s="6"/>
    </row>
    <row r="27" spans="1:73" x14ac:dyDescent="0.4">
      <c r="A27" s="6"/>
      <c r="B27" s="50" t="s">
        <v>187</v>
      </c>
      <c r="C27" s="6"/>
      <c r="D27" s="6"/>
      <c r="E27" s="6"/>
      <c r="F27" s="6"/>
      <c r="G27" s="6"/>
      <c r="H27" s="6"/>
      <c r="I27" s="6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6"/>
      <c r="BC27" s="6"/>
    </row>
    <row r="28" spans="1:73" x14ac:dyDescent="0.4">
      <c r="A28" s="6"/>
      <c r="B28" s="50" t="s">
        <v>188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 spans="1:73" x14ac:dyDescent="0.4">
      <c r="A29" s="6"/>
      <c r="B29" s="50" t="s">
        <v>186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</row>
    <row r="30" spans="1:73" ht="13.5" thickBot="1" x14ac:dyDescent="0.45">
      <c r="A30" s="6"/>
      <c r="B30" s="59" t="s">
        <v>189</v>
      </c>
      <c r="C30" s="57"/>
      <c r="D30" s="57"/>
      <c r="E30" s="57"/>
      <c r="F30" s="57"/>
      <c r="G30" s="57"/>
      <c r="H30" s="57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</row>
    <row r="31" spans="1:73" ht="13.5" thickTop="1" x14ac:dyDescent="0.4">
      <c r="A31" s="6"/>
      <c r="B31" s="61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</row>
    <row r="32" spans="1:73" x14ac:dyDescent="0.4">
      <c r="A32" s="6"/>
      <c r="B32" s="83" t="s">
        <v>190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 spans="1:55" x14ac:dyDescent="0.4">
      <c r="A33" s="6"/>
      <c r="B33" s="3" t="s">
        <v>191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</row>
    <row r="34" spans="1:55" x14ac:dyDescent="0.4">
      <c r="A34" s="6"/>
      <c r="B34" s="50" t="s">
        <v>192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</row>
    <row r="35" spans="1:55" x14ac:dyDescent="0.4">
      <c r="A35" s="6"/>
      <c r="B35" s="62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</row>
    <row r="36" spans="1:55" x14ac:dyDescent="0.4">
      <c r="A36" s="6"/>
      <c r="B36" s="62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 spans="1:55" x14ac:dyDescent="0.4">
      <c r="A37" s="6"/>
      <c r="B37" s="63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</row>
    <row r="38" spans="1:55" ht="15.4" x14ac:dyDescent="0.4">
      <c r="A38" s="6"/>
      <c r="B38" s="6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</row>
    <row r="39" spans="1:55" x14ac:dyDescent="0.4">
      <c r="A39" s="6"/>
      <c r="B39" s="62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</row>
    <row r="40" spans="1:55" x14ac:dyDescent="0.4">
      <c r="A40" s="6"/>
      <c r="B40" s="62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 spans="1:55" x14ac:dyDescent="0.4">
      <c r="A41" s="6"/>
      <c r="B41" s="62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</row>
    <row r="42" spans="1:55" x14ac:dyDescent="0.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</row>
    <row r="43" spans="1:55" x14ac:dyDescent="0.4">
      <c r="A43" s="6"/>
      <c r="B43" s="62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</row>
    <row r="44" spans="1:55" x14ac:dyDescent="0.4">
      <c r="A44" s="6"/>
      <c r="B44" s="62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 spans="1:55" x14ac:dyDescent="0.4">
      <c r="A45" s="6"/>
      <c r="B45" s="62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</row>
    <row r="46" spans="1:55" x14ac:dyDescent="0.4">
      <c r="A46" s="6"/>
      <c r="B46" s="62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</row>
    <row r="47" spans="1:55" x14ac:dyDescent="0.4">
      <c r="A47" s="6"/>
      <c r="B47" s="62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</row>
    <row r="48" spans="1:55" x14ac:dyDescent="0.4">
      <c r="A48" s="6"/>
      <c r="B48" s="5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 spans="1:55" x14ac:dyDescent="0.4">
      <c r="A49" s="6"/>
      <c r="B49" s="6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</row>
    <row r="50" spans="1:55" x14ac:dyDescent="0.4">
      <c r="A50" s="6"/>
      <c r="B50" s="62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</row>
    <row r="51" spans="1:55" x14ac:dyDescent="0.4">
      <c r="A51" s="6"/>
      <c r="B51" s="6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</row>
    <row r="52" spans="1:55" x14ac:dyDescent="0.4">
      <c r="A52" s="6"/>
      <c r="B52" s="6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</row>
    <row r="53" spans="1:55" x14ac:dyDescent="0.4">
      <c r="A53" s="6"/>
      <c r="B53" s="62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</row>
    <row r="54" spans="1:55" x14ac:dyDescent="0.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</row>
    <row r="55" spans="1:55" x14ac:dyDescent="0.4">
      <c r="A55" s="6"/>
      <c r="B55" s="62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</row>
    <row r="56" spans="1:55" x14ac:dyDescent="0.4">
      <c r="A56" s="6"/>
      <c r="B56" s="6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 spans="1:55" x14ac:dyDescent="0.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</row>
    <row r="58" spans="1:55" x14ac:dyDescent="0.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</row>
    <row r="59" spans="1:55" x14ac:dyDescent="0.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</row>
    <row r="60" spans="1:55" x14ac:dyDescent="0.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 spans="1:55" x14ac:dyDescent="0.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</row>
    <row r="62" spans="1:55" x14ac:dyDescent="0.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</row>
    <row r="63" spans="1:55" x14ac:dyDescent="0.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</row>
    <row r="64" spans="1:55" x14ac:dyDescent="0.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</row>
    <row r="65" spans="1:55" x14ac:dyDescent="0.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</row>
    <row r="66" spans="1:55" x14ac:dyDescent="0.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</row>
    <row r="67" spans="1:55" x14ac:dyDescent="0.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</row>
    <row r="68" spans="1:55" x14ac:dyDescent="0.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 spans="1:55" x14ac:dyDescent="0.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</row>
    <row r="70" spans="1:55" x14ac:dyDescent="0.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</row>
    <row r="71" spans="1:55" x14ac:dyDescent="0.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</row>
    <row r="72" spans="1:55" x14ac:dyDescent="0.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</row>
    <row r="73" spans="1:55" x14ac:dyDescent="0.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</row>
    <row r="74" spans="1:55" x14ac:dyDescent="0.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</row>
    <row r="75" spans="1:55" x14ac:dyDescent="0.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</row>
    <row r="76" spans="1:55" x14ac:dyDescent="0.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</row>
    <row r="77" spans="1:55" x14ac:dyDescent="0.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</row>
    <row r="78" spans="1:55" x14ac:dyDescent="0.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</row>
    <row r="79" spans="1:55" x14ac:dyDescent="0.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</row>
    <row r="80" spans="1:55" x14ac:dyDescent="0.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 spans="1:55" x14ac:dyDescent="0.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</row>
    <row r="82" spans="1:55" x14ac:dyDescent="0.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</row>
    <row r="83" spans="1:55" x14ac:dyDescent="0.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</row>
    <row r="84" spans="1:55" x14ac:dyDescent="0.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 spans="1:55" x14ac:dyDescent="0.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</row>
    <row r="86" spans="1:55" x14ac:dyDescent="0.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</row>
    <row r="87" spans="1:55" x14ac:dyDescent="0.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</row>
    <row r="88" spans="1:55" x14ac:dyDescent="0.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 spans="1:55" x14ac:dyDescent="0.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</row>
    <row r="90" spans="1:55" x14ac:dyDescent="0.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</row>
    <row r="91" spans="1:55" x14ac:dyDescent="0.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</row>
    <row r="92" spans="1:55" x14ac:dyDescent="0.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 spans="1:55" x14ac:dyDescent="0.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</row>
    <row r="94" spans="1:55" x14ac:dyDescent="0.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</row>
    <row r="95" spans="1:55" x14ac:dyDescent="0.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</row>
    <row r="96" spans="1:55" x14ac:dyDescent="0.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</row>
    <row r="97" spans="1:55" x14ac:dyDescent="0.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</row>
    <row r="98" spans="1:55" x14ac:dyDescent="0.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</row>
    <row r="99" spans="1:55" x14ac:dyDescent="0.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</row>
    <row r="100" spans="1:55" x14ac:dyDescent="0.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 spans="1:55" x14ac:dyDescent="0.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</row>
    <row r="102" spans="1:55" x14ac:dyDescent="0.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</row>
    <row r="103" spans="1:55" x14ac:dyDescent="0.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</row>
    <row r="104" spans="1:55" x14ac:dyDescent="0.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 spans="1:55" x14ac:dyDescent="0.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</row>
    <row r="106" spans="1:55" x14ac:dyDescent="0.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</row>
    <row r="107" spans="1:55" x14ac:dyDescent="0.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</row>
    <row r="108" spans="1:55" x14ac:dyDescent="0.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 spans="1:55" x14ac:dyDescent="0.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</row>
    <row r="110" spans="1:55" x14ac:dyDescent="0.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</row>
    <row r="111" spans="1:55" x14ac:dyDescent="0.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</row>
    <row r="112" spans="1:55" x14ac:dyDescent="0.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 spans="1:55" x14ac:dyDescent="0.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</row>
    <row r="114" spans="1:55" x14ac:dyDescent="0.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</row>
    <row r="115" spans="1:55" x14ac:dyDescent="0.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</row>
    <row r="116" spans="1:55" x14ac:dyDescent="0.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 spans="1:55" x14ac:dyDescent="0.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</row>
    <row r="118" spans="1:55" x14ac:dyDescent="0.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</row>
    <row r="119" spans="1:55" x14ac:dyDescent="0.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</row>
    <row r="120" spans="1:55" x14ac:dyDescent="0.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 spans="1:55" x14ac:dyDescent="0.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</row>
    <row r="122" spans="1:55" x14ac:dyDescent="0.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</row>
    <row r="123" spans="1:55" x14ac:dyDescent="0.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</row>
    <row r="124" spans="1:55" x14ac:dyDescent="0.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 spans="1:55" x14ac:dyDescent="0.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42"/>
  <sheetViews>
    <sheetView workbookViewId="0">
      <selection activeCell="D4" sqref="D4:Q4"/>
    </sheetView>
  </sheetViews>
  <sheetFormatPr defaultColWidth="8.85546875" defaultRowHeight="13.15" x14ac:dyDescent="0.4"/>
  <cols>
    <col min="26" max="26" width="30.85546875" customWidth="1"/>
  </cols>
  <sheetData>
    <row r="1" spans="1:57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8"/>
      <c r="W1" s="8"/>
      <c r="X1" s="8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7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8"/>
      <c r="W2" s="8"/>
      <c r="X2" s="8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</row>
    <row r="3" spans="1:57" ht="15.4" x14ac:dyDescent="0.4">
      <c r="A3" s="6"/>
      <c r="B3" s="6"/>
      <c r="C3" s="6"/>
      <c r="D3" s="9" t="s">
        <v>10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8"/>
      <c r="W3" s="8"/>
      <c r="X3" s="8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7" ht="15.4" x14ac:dyDescent="0.45">
      <c r="A4" s="6"/>
      <c r="B4" s="6"/>
      <c r="C4" s="6"/>
      <c r="D4" s="101" t="s">
        <v>193</v>
      </c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6"/>
      <c r="S4" s="6"/>
      <c r="T4" s="6"/>
      <c r="U4" s="6"/>
      <c r="V4" s="8"/>
      <c r="W4" s="8"/>
      <c r="X4" s="8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 ht="15.4" x14ac:dyDescent="0.45">
      <c r="A5" s="6"/>
      <c r="B5" s="6"/>
      <c r="C5" s="6"/>
      <c r="D5" s="102" t="s">
        <v>121</v>
      </c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6"/>
      <c r="S5" s="6"/>
      <c r="T5" s="6"/>
      <c r="U5" s="6"/>
      <c r="V5" s="8"/>
      <c r="W5" s="8"/>
      <c r="X5" s="8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</row>
    <row r="6" spans="1:57" ht="13.5" thickBot="1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8"/>
      <c r="W6" s="8"/>
      <c r="X6" s="8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ht="18" thickTop="1" thickBot="1" x14ac:dyDescent="0.5">
      <c r="A7" s="6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6"/>
      <c r="U7" s="6"/>
      <c r="V7" s="8"/>
      <c r="W7" s="8"/>
      <c r="X7" s="8"/>
      <c r="Y7" s="6"/>
      <c r="Z7" s="51" t="s">
        <v>125</v>
      </c>
      <c r="AA7" s="51" t="s">
        <v>126</v>
      </c>
      <c r="AB7" s="52"/>
      <c r="AC7" s="52"/>
      <c r="AD7" s="51" t="s">
        <v>124</v>
      </c>
      <c r="AE7" s="52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</row>
    <row r="8" spans="1:57" ht="12.75" customHeight="1" thickTop="1" x14ac:dyDescent="0.45">
      <c r="A8" s="6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7"/>
      <c r="U8" s="6"/>
      <c r="V8" s="8"/>
      <c r="W8" s="8"/>
      <c r="X8" s="8"/>
      <c r="Y8" s="6"/>
      <c r="Z8" s="16" t="s">
        <v>43</v>
      </c>
      <c r="AA8" s="34">
        <f>Real_house_Prices!L$3</f>
        <v>-61.317705457959981</v>
      </c>
      <c r="AB8" s="15"/>
      <c r="AC8" s="15"/>
      <c r="AD8" s="53">
        <f>Real_house_Prices!L$4</f>
        <v>6</v>
      </c>
      <c r="AE8" s="15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ht="12.75" customHeight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8"/>
      <c r="W9" s="8"/>
      <c r="X9" s="8"/>
      <c r="Y9" s="6"/>
      <c r="Z9" s="16" t="s">
        <v>34</v>
      </c>
      <c r="AA9" s="34">
        <f>Real_house_Prices!AD$3</f>
        <v>-56.203435101174136</v>
      </c>
      <c r="AB9" s="15"/>
      <c r="AC9" s="15"/>
      <c r="AD9" s="53">
        <f>Real_house_Prices!AD$4</f>
        <v>8</v>
      </c>
      <c r="AE9" s="15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</row>
    <row r="10" spans="1:57" ht="12.75" customHeight="1" x14ac:dyDescent="0.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8"/>
      <c r="W10" s="8"/>
      <c r="X10" s="8"/>
      <c r="Y10" s="6"/>
      <c r="Z10" s="16" t="s">
        <v>32</v>
      </c>
      <c r="AA10" s="34">
        <f>Real_house_Prices!I$3</f>
        <v>-50.347999240523336</v>
      </c>
      <c r="AB10" s="15"/>
      <c r="AC10" s="15"/>
      <c r="AD10" s="53">
        <f>Real_house_Prices!I$4</f>
        <v>6</v>
      </c>
      <c r="AE10" s="15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spans="1:57" ht="12.75" customHeight="1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8"/>
      <c r="W11" s="8"/>
      <c r="X11" s="8"/>
      <c r="Y11" s="6"/>
      <c r="Z11" s="16" t="s">
        <v>31</v>
      </c>
      <c r="AA11" s="34">
        <f>Real_house_Prices!O$3</f>
        <v>-50.491210511747056</v>
      </c>
      <c r="AB11" s="15"/>
      <c r="AC11" s="15"/>
      <c r="AD11" s="53">
        <f>Real_house_Prices!O$4</f>
        <v>5</v>
      </c>
      <c r="AE11" s="15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</row>
    <row r="12" spans="1:57" ht="12.75" customHeight="1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8"/>
      <c r="W12" s="8"/>
      <c r="X12" s="8"/>
      <c r="Y12" s="6"/>
      <c r="Z12" s="16" t="s">
        <v>27</v>
      </c>
      <c r="AA12" s="34">
        <f>Real_house_Prices!AA$3</f>
        <v>-41.461171676265316</v>
      </c>
      <c r="AB12" s="15"/>
      <c r="AC12" s="15"/>
      <c r="AD12" s="53">
        <f>Real_house_Prices!AA$4</f>
        <v>6</v>
      </c>
      <c r="AE12" s="15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1:57" ht="12.75" customHeight="1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8"/>
      <c r="W13" s="8"/>
      <c r="X13" s="8"/>
      <c r="Y13" s="6"/>
      <c r="Z13" s="16" t="s">
        <v>33</v>
      </c>
      <c r="AA13" s="34">
        <f>Real_house_Prices!F$3</f>
        <v>-40.503660671835419</v>
      </c>
      <c r="AB13" s="15"/>
      <c r="AC13" s="15"/>
      <c r="AD13" s="53">
        <f>Real_house_Prices!F$4</f>
        <v>6</v>
      </c>
      <c r="AE13" s="15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1:57" ht="12.75" customHeight="1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8"/>
      <c r="W14" s="8"/>
      <c r="X14" s="8"/>
      <c r="Y14" s="6"/>
      <c r="Z14" s="16" t="s">
        <v>30</v>
      </c>
      <c r="AA14" s="34">
        <f>Real_house_Prices!R$3</f>
        <v>-40.208050014482723</v>
      </c>
      <c r="AB14" s="15"/>
      <c r="AC14" s="15"/>
      <c r="AD14" s="53">
        <f>Real_house_Prices!R$4</f>
        <v>17</v>
      </c>
      <c r="AE14" s="15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spans="1:57" ht="12.75" customHeight="1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8"/>
      <c r="W15" s="8"/>
      <c r="X15" s="8"/>
      <c r="Y15" s="6"/>
      <c r="Z15" s="69" t="s">
        <v>42</v>
      </c>
      <c r="AA15" s="70">
        <f>Real_house_Prices!AV$3</f>
        <v>-35.313363721939403</v>
      </c>
      <c r="AB15" s="71"/>
      <c r="AC15" s="71"/>
      <c r="AD15" s="72">
        <f>Real_house_Prices!AV$4</f>
        <v>6.0666666666666664</v>
      </c>
      <c r="AE15" s="71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1:57" ht="12.75" customHeight="1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8"/>
      <c r="W16" s="8"/>
      <c r="X16" s="8"/>
      <c r="Y16" s="6"/>
      <c r="Z16" s="16" t="s">
        <v>23</v>
      </c>
      <c r="AA16" s="34">
        <f>Real_house_Prices!AJ$3</f>
        <v>-33.298432702560078</v>
      </c>
      <c r="AB16" s="15"/>
      <c r="AC16" s="15"/>
      <c r="AD16" s="53">
        <f>Real_house_Prices!AJ$4</f>
        <v>4</v>
      </c>
      <c r="AE16" s="15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spans="1:57" ht="12.75" customHeight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8"/>
      <c r="W17" s="8"/>
      <c r="X17" s="8"/>
      <c r="Y17" s="6"/>
      <c r="Z17" s="16" t="s">
        <v>29</v>
      </c>
      <c r="AA17" s="34">
        <f>Real_house_Prices!AM$3</f>
        <v>-32.034953334657921</v>
      </c>
      <c r="AB17" s="15"/>
      <c r="AC17" s="15"/>
      <c r="AD17" s="53">
        <f>Real_house_Prices!AM$4</f>
        <v>5</v>
      </c>
      <c r="AE17" s="15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spans="1:57" ht="12.75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8"/>
      <c r="W18" s="8"/>
      <c r="X18" s="8"/>
      <c r="Y18" s="6"/>
      <c r="Z18" s="16" t="s">
        <v>35</v>
      </c>
      <c r="AA18" s="34">
        <f>Real_house_Prices!$BC$3</f>
        <v>-28.652451692086423</v>
      </c>
      <c r="AB18" s="15"/>
      <c r="AC18" s="15"/>
      <c r="AD18" s="53">
        <f>Real_house_Prices!$BC$4</f>
        <v>2</v>
      </c>
      <c r="AE18" s="35" t="s">
        <v>13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 ht="12.75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8"/>
      <c r="W19" s="8"/>
      <c r="X19" s="8"/>
      <c r="Y19" s="6"/>
      <c r="Z19" s="16" t="s">
        <v>28</v>
      </c>
      <c r="AA19" s="34">
        <f>Real_house_Prices!C$3</f>
        <v>-25.454545454545453</v>
      </c>
      <c r="AB19" s="15"/>
      <c r="AC19" s="15"/>
      <c r="AD19" s="53">
        <f>Real_house_Prices!C$4</f>
        <v>4</v>
      </c>
      <c r="AE19" s="15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 ht="12.75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8"/>
      <c r="W20" s="8"/>
      <c r="X20" s="8"/>
      <c r="Y20" s="6"/>
      <c r="Z20" s="16" t="s">
        <v>44</v>
      </c>
      <c r="AA20" s="34">
        <f>Real_house_Prices!X$3</f>
        <v>-25.477426015766703</v>
      </c>
      <c r="AB20" s="15"/>
      <c r="AC20" s="15"/>
      <c r="AD20" s="53">
        <f>Real_house_Prices!X$4</f>
        <v>6</v>
      </c>
      <c r="AE20" s="15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1:57" ht="12.75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8"/>
      <c r="W21" s="8"/>
      <c r="X21" s="8"/>
      <c r="Y21" s="6"/>
      <c r="Z21" s="16" t="s">
        <v>36</v>
      </c>
      <c r="AA21" s="34">
        <f>Real_house_Prices!$AZ$3</f>
        <v>-23.695781142220561</v>
      </c>
      <c r="AB21" s="15"/>
      <c r="AC21" s="15"/>
      <c r="AD21" s="53">
        <f>Real_house_Prices!$AZ$4</f>
        <v>1</v>
      </c>
      <c r="AE21" s="35" t="s">
        <v>13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 ht="12.75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8"/>
      <c r="W22" s="8"/>
      <c r="X22" s="8"/>
      <c r="Y22" s="6"/>
      <c r="Z22" s="16" t="s">
        <v>25</v>
      </c>
      <c r="AA22" s="34">
        <f>Real_house_Prices!AG$3</f>
        <v>-21.391944842007725</v>
      </c>
      <c r="AB22" s="15"/>
      <c r="AC22" s="15"/>
      <c r="AD22" s="53">
        <f>Real_house_Prices!AG$4</f>
        <v>4</v>
      </c>
      <c r="AE22" s="15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1:57" ht="12.75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8"/>
      <c r="W23" s="8"/>
      <c r="X23" s="8"/>
      <c r="Y23" s="6"/>
      <c r="Z23" s="16" t="s">
        <v>26</v>
      </c>
      <c r="AA23" s="34">
        <f>Real_house_Prices!AP$3</f>
        <v>-19.980123819475416</v>
      </c>
      <c r="AB23" s="15"/>
      <c r="AC23" s="15"/>
      <c r="AD23" s="53">
        <f>Real_house_Prices!AP$4</f>
        <v>4</v>
      </c>
      <c r="AE23" s="15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1:57" ht="12.75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8"/>
      <c r="W24" s="8"/>
      <c r="X24" s="8"/>
      <c r="Y24" s="6"/>
      <c r="Z24" s="16" t="s">
        <v>24</v>
      </c>
      <c r="AA24" s="34">
        <f>Real_house_Prices!U$3</f>
        <v>-18.959080283141716</v>
      </c>
      <c r="AB24" s="15"/>
      <c r="AC24" s="15"/>
      <c r="AD24" s="53">
        <f>Real_house_Prices!U$4</f>
        <v>3</v>
      </c>
      <c r="AE24" s="15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57" ht="12.75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8"/>
      <c r="W25" s="8"/>
      <c r="X25" s="8"/>
      <c r="Y25" s="6"/>
      <c r="Z25" s="16" t="s">
        <v>38</v>
      </c>
      <c r="AA25" s="34">
        <f>Real_house_Prices!BG$3</f>
        <v>-15.208099787329399</v>
      </c>
      <c r="AB25" s="15"/>
      <c r="AC25" s="15"/>
      <c r="AD25" s="53">
        <f>Real_house_Prices!BG$4</f>
        <v>1</v>
      </c>
      <c r="AE25" s="35" t="s">
        <v>13</v>
      </c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 ht="12.75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8"/>
      <c r="W26" s="8"/>
      <c r="X26" s="8"/>
      <c r="Y26" s="6"/>
      <c r="Z26" s="16" t="s">
        <v>37</v>
      </c>
      <c r="AA26" s="34">
        <f>Real_house_Prices!$BB$3</f>
        <v>-14.458308975702616</v>
      </c>
      <c r="AB26" s="15"/>
      <c r="AC26" s="15"/>
      <c r="AD26" s="53">
        <f>Real_house_Prices!$BB$4</f>
        <v>1</v>
      </c>
      <c r="AE26" s="35" t="s">
        <v>13</v>
      </c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1:57" ht="12.75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8"/>
      <c r="W27" s="8"/>
      <c r="X27" s="8"/>
      <c r="Y27" s="6"/>
      <c r="Z27" s="16" t="s">
        <v>22</v>
      </c>
      <c r="AA27" s="34">
        <f>Real_house_Prices!AS$3</f>
        <v>-12.570716702948115</v>
      </c>
      <c r="AB27" s="15"/>
      <c r="AC27" s="15"/>
      <c r="AD27" s="53">
        <f>Real_house_Prices!AS$4</f>
        <v>7</v>
      </c>
      <c r="AE27" s="15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1:57" ht="12.75" customHeigh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8"/>
      <c r="W28" s="8"/>
      <c r="X28" s="8"/>
      <c r="Y28" s="6"/>
      <c r="Z28" s="16" t="s">
        <v>39</v>
      </c>
      <c r="AA28" s="34">
        <f>Real_house_Prices!BE$3</f>
        <v>-11.299710184915657</v>
      </c>
      <c r="AB28" s="15"/>
      <c r="AC28" s="15"/>
      <c r="AD28" s="15"/>
      <c r="AE28" s="35" t="s">
        <v>13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1:57" ht="12.75" customHeight="1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8"/>
      <c r="W29" s="8"/>
      <c r="X29" s="8"/>
      <c r="Y29" s="6"/>
      <c r="Z29" s="16" t="s">
        <v>40</v>
      </c>
      <c r="AA29" s="34">
        <f>Real_house_Prices!AY$3</f>
        <v>-4.3530626082363355</v>
      </c>
      <c r="AB29" s="15"/>
      <c r="AC29" s="15"/>
      <c r="AD29" s="15"/>
      <c r="AE29" s="35" t="s">
        <v>13</v>
      </c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1:57" ht="12.75" customHeight="1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8"/>
      <c r="W30" s="8"/>
      <c r="X30" s="8"/>
      <c r="Y30" s="6"/>
      <c r="Z30" s="16" t="s">
        <v>41</v>
      </c>
      <c r="AA30" s="34">
        <f>Real_house_Prices!BA$3</f>
        <v>-4.3196556293652488</v>
      </c>
      <c r="AB30" s="15"/>
      <c r="AC30" s="15"/>
      <c r="AD30" s="15"/>
      <c r="AE30" s="35" t="s">
        <v>13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</row>
    <row r="31" spans="1:57" x14ac:dyDescent="0.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8"/>
      <c r="W31" s="8"/>
      <c r="X31" s="8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 x14ac:dyDescent="0.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8"/>
      <c r="W32" s="8"/>
      <c r="X32" s="8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</row>
    <row r="33" spans="1:57" x14ac:dyDescent="0.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8"/>
      <c r="W33" s="8"/>
      <c r="X33" s="8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1:57" x14ac:dyDescent="0.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8"/>
      <c r="W34" s="8"/>
      <c r="X34" s="8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1:57" x14ac:dyDescent="0.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8"/>
      <c r="W35" s="8"/>
      <c r="X35" s="8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1:57" x14ac:dyDescent="0.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8"/>
      <c r="W36" s="8"/>
      <c r="X36" s="8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8"/>
      <c r="W37" s="8"/>
      <c r="X37" s="8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 x14ac:dyDescent="0.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8"/>
      <c r="W38" s="8"/>
      <c r="X38" s="8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7" x14ac:dyDescent="0.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8"/>
      <c r="W39" s="8"/>
      <c r="X39" s="8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  <row r="40" spans="1:57" x14ac:dyDescent="0.4">
      <c r="A40" s="6"/>
      <c r="B40" s="54" t="s">
        <v>142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8"/>
      <c r="W40" s="8"/>
      <c r="X40" s="8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</row>
    <row r="41" spans="1:57" x14ac:dyDescent="0.4">
      <c r="A41" s="6"/>
      <c r="B41" s="50" t="s">
        <v>143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8"/>
      <c r="W41" s="8"/>
      <c r="X41" s="8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</row>
    <row r="42" spans="1:57" x14ac:dyDescent="0.4">
      <c r="A42" s="6"/>
      <c r="B42" s="50" t="s">
        <v>127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8"/>
      <c r="W42" s="8"/>
      <c r="X42" s="8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</row>
    <row r="43" spans="1:57" x14ac:dyDescent="0.4">
      <c r="A43" s="6"/>
      <c r="B43" s="50" t="s">
        <v>128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8"/>
      <c r="W43" s="8"/>
      <c r="X43" s="8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</row>
    <row r="44" spans="1:57" x14ac:dyDescent="0.4">
      <c r="A44" s="6"/>
      <c r="B44" s="50" t="s">
        <v>129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8"/>
      <c r="W44" s="8"/>
      <c r="X44" s="8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</row>
    <row r="45" spans="1:57" x14ac:dyDescent="0.4">
      <c r="A45" s="6"/>
      <c r="B45" s="54" t="s">
        <v>130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8"/>
      <c r="W45" s="8"/>
      <c r="X45" s="8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1:57" x14ac:dyDescent="0.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8"/>
      <c r="W46" s="8"/>
      <c r="X46" s="8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1:57" x14ac:dyDescent="0.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8"/>
      <c r="W47" s="8"/>
      <c r="X47" s="8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57" x14ac:dyDescent="0.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8"/>
      <c r="W48" s="8"/>
      <c r="X48" s="8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57" x14ac:dyDescent="0.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1:57" x14ac:dyDescent="0.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spans="1:57" x14ac:dyDescent="0.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</row>
    <row r="52" spans="1:57" x14ac:dyDescent="0.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</row>
    <row r="53" spans="1:57" x14ac:dyDescent="0.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</row>
    <row r="54" spans="1:57" x14ac:dyDescent="0.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1:57" x14ac:dyDescent="0.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</row>
    <row r="56" spans="1:57" x14ac:dyDescent="0.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</row>
    <row r="57" spans="1:57" x14ac:dyDescent="0.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</row>
    <row r="58" spans="1:57" x14ac:dyDescent="0.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</row>
    <row r="59" spans="1:57" x14ac:dyDescent="0.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</row>
    <row r="60" spans="1:57" x14ac:dyDescent="0.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</row>
    <row r="61" spans="1:57" x14ac:dyDescent="0.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</row>
    <row r="62" spans="1:57" x14ac:dyDescent="0.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</row>
    <row r="63" spans="1:57" x14ac:dyDescent="0.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</row>
    <row r="64" spans="1:57" x14ac:dyDescent="0.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</row>
    <row r="65" spans="1:57" x14ac:dyDescent="0.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</row>
    <row r="66" spans="1:57" x14ac:dyDescent="0.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</row>
    <row r="67" spans="1:57" x14ac:dyDescent="0.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</row>
    <row r="68" spans="1:57" x14ac:dyDescent="0.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</row>
    <row r="69" spans="1:57" x14ac:dyDescent="0.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</row>
    <row r="70" spans="1:57" x14ac:dyDescent="0.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</row>
    <row r="71" spans="1:57" x14ac:dyDescent="0.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</row>
    <row r="72" spans="1:57" x14ac:dyDescent="0.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</row>
    <row r="73" spans="1:57" x14ac:dyDescent="0.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</row>
    <row r="74" spans="1:57" x14ac:dyDescent="0.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</row>
    <row r="75" spans="1:57" x14ac:dyDescent="0.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</row>
    <row r="76" spans="1:57" x14ac:dyDescent="0.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</row>
    <row r="77" spans="1:57" x14ac:dyDescent="0.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</row>
    <row r="78" spans="1:57" x14ac:dyDescent="0.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</row>
    <row r="79" spans="1:57" x14ac:dyDescent="0.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</row>
    <row r="80" spans="1:57" x14ac:dyDescent="0.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</row>
    <row r="81" spans="1:57" x14ac:dyDescent="0.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</row>
    <row r="82" spans="1:57" x14ac:dyDescent="0.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</row>
    <row r="83" spans="1:57" x14ac:dyDescent="0.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</row>
    <row r="84" spans="1:57" x14ac:dyDescent="0.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</row>
    <row r="85" spans="1:57" x14ac:dyDescent="0.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</row>
    <row r="86" spans="1:57" x14ac:dyDescent="0.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</row>
    <row r="87" spans="1:57" x14ac:dyDescent="0.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</row>
    <row r="88" spans="1:57" x14ac:dyDescent="0.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</row>
    <row r="89" spans="1:57" x14ac:dyDescent="0.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</row>
    <row r="90" spans="1:57" x14ac:dyDescent="0.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</row>
    <row r="91" spans="1:57" x14ac:dyDescent="0.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57" x14ac:dyDescent="0.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57" x14ac:dyDescent="0.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57" x14ac:dyDescent="0.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57" x14ac:dyDescent="0.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57" x14ac:dyDescent="0.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x14ac:dyDescent="0.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x14ac:dyDescent="0.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x14ac:dyDescent="0.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x14ac:dyDescent="0.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x14ac:dyDescent="0.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x14ac:dyDescent="0.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x14ac:dyDescent="0.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x14ac:dyDescent="0.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x14ac:dyDescent="0.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x14ac:dyDescent="0.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x14ac:dyDescent="0.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x14ac:dyDescent="0.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x14ac:dyDescent="0.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x14ac:dyDescent="0.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x14ac:dyDescent="0.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x14ac:dyDescent="0.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x14ac:dyDescent="0.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x14ac:dyDescent="0.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x14ac:dyDescent="0.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x14ac:dyDescent="0.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x14ac:dyDescent="0.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x14ac:dyDescent="0.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x14ac:dyDescent="0.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x14ac:dyDescent="0.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x14ac:dyDescent="0.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x14ac:dyDescent="0.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x14ac:dyDescent="0.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x14ac:dyDescent="0.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x14ac:dyDescent="0.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x14ac:dyDescent="0.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x14ac:dyDescent="0.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x14ac:dyDescent="0.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x14ac:dyDescent="0.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x14ac:dyDescent="0.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x14ac:dyDescent="0.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x14ac:dyDescent="0.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x14ac:dyDescent="0.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x14ac:dyDescent="0.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x14ac:dyDescent="0.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x14ac:dyDescent="0.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x14ac:dyDescent="0.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x14ac:dyDescent="0.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x14ac:dyDescent="0.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x14ac:dyDescent="0.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x14ac:dyDescent="0.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x14ac:dyDescent="0.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x14ac:dyDescent="0.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x14ac:dyDescent="0.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x14ac:dyDescent="0.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x14ac:dyDescent="0.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x14ac:dyDescent="0.4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x14ac:dyDescent="0.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x14ac:dyDescent="0.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x14ac:dyDescent="0.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x14ac:dyDescent="0.4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x14ac:dyDescent="0.4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x14ac:dyDescent="0.4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x14ac:dyDescent="0.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x14ac:dyDescent="0.4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x14ac:dyDescent="0.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x14ac:dyDescent="0.4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x14ac:dyDescent="0.4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x14ac:dyDescent="0.4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x14ac:dyDescent="0.4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x14ac:dyDescent="0.4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x14ac:dyDescent="0.4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x14ac:dyDescent="0.4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x14ac:dyDescent="0.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x14ac:dyDescent="0.4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x14ac:dyDescent="0.4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x14ac:dyDescent="0.4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x14ac:dyDescent="0.4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x14ac:dyDescent="0.4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x14ac:dyDescent="0.4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x14ac:dyDescent="0.4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x14ac:dyDescent="0.4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x14ac:dyDescent="0.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x14ac:dyDescent="0.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x14ac:dyDescent="0.4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x14ac:dyDescent="0.4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x14ac:dyDescent="0.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x14ac:dyDescent="0.4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x14ac:dyDescent="0.4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x14ac:dyDescent="0.4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x14ac:dyDescent="0.4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x14ac:dyDescent="0.4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x14ac:dyDescent="0.4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x14ac:dyDescent="0.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x14ac:dyDescent="0.4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x14ac:dyDescent="0.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x14ac:dyDescent="0.4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x14ac:dyDescent="0.4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x14ac:dyDescent="0.4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x14ac:dyDescent="0.4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x14ac:dyDescent="0.4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x14ac:dyDescent="0.4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x14ac:dyDescent="0.4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x14ac:dyDescent="0.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x14ac:dyDescent="0.4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x14ac:dyDescent="0.4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x14ac:dyDescent="0.4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x14ac:dyDescent="0.4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x14ac:dyDescent="0.4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x14ac:dyDescent="0.4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x14ac:dyDescent="0.4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x14ac:dyDescent="0.4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x14ac:dyDescent="0.4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x14ac:dyDescent="0.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x14ac:dyDescent="0.4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x14ac:dyDescent="0.4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x14ac:dyDescent="0.4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x14ac:dyDescent="0.4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x14ac:dyDescent="0.4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x14ac:dyDescent="0.4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x14ac:dyDescent="0.4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x14ac:dyDescent="0.4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x14ac:dyDescent="0.4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x14ac:dyDescent="0.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x14ac:dyDescent="0.4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x14ac:dyDescent="0.4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x14ac:dyDescent="0.4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x14ac:dyDescent="0.4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x14ac:dyDescent="0.4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x14ac:dyDescent="0.4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x14ac:dyDescent="0.4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x14ac:dyDescent="0.4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x14ac:dyDescent="0.4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x14ac:dyDescent="0.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x14ac:dyDescent="0.4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x14ac:dyDescent="0.4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x14ac:dyDescent="0.4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x14ac:dyDescent="0.4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x14ac:dyDescent="0.4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x14ac:dyDescent="0.4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x14ac:dyDescent="0.4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x14ac:dyDescent="0.4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x14ac:dyDescent="0.4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x14ac:dyDescent="0.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x14ac:dyDescent="0.4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x14ac:dyDescent="0.4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x14ac:dyDescent="0.4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x14ac:dyDescent="0.4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x14ac:dyDescent="0.4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x14ac:dyDescent="0.4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x14ac:dyDescent="0.4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x14ac:dyDescent="0.4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x14ac:dyDescent="0.4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x14ac:dyDescent="0.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x14ac:dyDescent="0.4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x14ac:dyDescent="0.4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x14ac:dyDescent="0.4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x14ac:dyDescent="0.4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x14ac:dyDescent="0.4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x14ac:dyDescent="0.4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x14ac:dyDescent="0.4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x14ac:dyDescent="0.4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x14ac:dyDescent="0.4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x14ac:dyDescent="0.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x14ac:dyDescent="0.4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x14ac:dyDescent="0.4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x14ac:dyDescent="0.4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x14ac:dyDescent="0.4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x14ac:dyDescent="0.4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x14ac:dyDescent="0.4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x14ac:dyDescent="0.4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x14ac:dyDescent="0.4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x14ac:dyDescent="0.4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x14ac:dyDescent="0.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x14ac:dyDescent="0.4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x14ac:dyDescent="0.4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x14ac:dyDescent="0.4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x14ac:dyDescent="0.4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x14ac:dyDescent="0.4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x14ac:dyDescent="0.4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x14ac:dyDescent="0.4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x14ac:dyDescent="0.4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x14ac:dyDescent="0.4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x14ac:dyDescent="0.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x14ac:dyDescent="0.4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x14ac:dyDescent="0.4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x14ac:dyDescent="0.4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x14ac:dyDescent="0.4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x14ac:dyDescent="0.4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x14ac:dyDescent="0.4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x14ac:dyDescent="0.4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x14ac:dyDescent="0.4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x14ac:dyDescent="0.4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x14ac:dyDescent="0.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x14ac:dyDescent="0.4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x14ac:dyDescent="0.4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x14ac:dyDescent="0.4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x14ac:dyDescent="0.4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x14ac:dyDescent="0.4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x14ac:dyDescent="0.4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x14ac:dyDescent="0.4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x14ac:dyDescent="0.4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x14ac:dyDescent="0.4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x14ac:dyDescent="0.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x14ac:dyDescent="0.4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x14ac:dyDescent="0.4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x14ac:dyDescent="0.4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x14ac:dyDescent="0.4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x14ac:dyDescent="0.4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x14ac:dyDescent="0.4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x14ac:dyDescent="0.4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x14ac:dyDescent="0.4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x14ac:dyDescent="0.4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x14ac:dyDescent="0.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x14ac:dyDescent="0.4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x14ac:dyDescent="0.4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x14ac:dyDescent="0.4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x14ac:dyDescent="0.4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x14ac:dyDescent="0.4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x14ac:dyDescent="0.4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x14ac:dyDescent="0.4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x14ac:dyDescent="0.4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x14ac:dyDescent="0.4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x14ac:dyDescent="0.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x14ac:dyDescent="0.4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x14ac:dyDescent="0.4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x14ac:dyDescent="0.4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x14ac:dyDescent="0.4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x14ac:dyDescent="0.4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x14ac:dyDescent="0.4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x14ac:dyDescent="0.4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x14ac:dyDescent="0.4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x14ac:dyDescent="0.4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x14ac:dyDescent="0.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x14ac:dyDescent="0.4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x14ac:dyDescent="0.4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x14ac:dyDescent="0.4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x14ac:dyDescent="0.4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x14ac:dyDescent="0.4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x14ac:dyDescent="0.4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x14ac:dyDescent="0.4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x14ac:dyDescent="0.4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x14ac:dyDescent="0.4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x14ac:dyDescent="0.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x14ac:dyDescent="0.4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x14ac:dyDescent="0.4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x14ac:dyDescent="0.4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x14ac:dyDescent="0.4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x14ac:dyDescent="0.4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x14ac:dyDescent="0.4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x14ac:dyDescent="0.4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x14ac:dyDescent="0.4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x14ac:dyDescent="0.4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x14ac:dyDescent="0.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x14ac:dyDescent="0.4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x14ac:dyDescent="0.4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x14ac:dyDescent="0.4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x14ac:dyDescent="0.4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x14ac:dyDescent="0.4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x14ac:dyDescent="0.4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x14ac:dyDescent="0.4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x14ac:dyDescent="0.4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x14ac:dyDescent="0.4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x14ac:dyDescent="0.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x14ac:dyDescent="0.4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x14ac:dyDescent="0.4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x14ac:dyDescent="0.4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x14ac:dyDescent="0.4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x14ac:dyDescent="0.4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x14ac:dyDescent="0.4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x14ac:dyDescent="0.4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x14ac:dyDescent="0.4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x14ac:dyDescent="0.4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x14ac:dyDescent="0.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x14ac:dyDescent="0.4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x14ac:dyDescent="0.4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x14ac:dyDescent="0.4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x14ac:dyDescent="0.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x14ac:dyDescent="0.4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x14ac:dyDescent="0.4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x14ac:dyDescent="0.4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x14ac:dyDescent="0.4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x14ac:dyDescent="0.4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x14ac:dyDescent="0.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x14ac:dyDescent="0.4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x14ac:dyDescent="0.4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x14ac:dyDescent="0.4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x14ac:dyDescent="0.4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x14ac:dyDescent="0.4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x14ac:dyDescent="0.4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x14ac:dyDescent="0.4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x14ac:dyDescent="0.4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x14ac:dyDescent="0.4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x14ac:dyDescent="0.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x14ac:dyDescent="0.4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x14ac:dyDescent="0.4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x14ac:dyDescent="0.4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x14ac:dyDescent="0.4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x14ac:dyDescent="0.4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x14ac:dyDescent="0.4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x14ac:dyDescent="0.4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x14ac:dyDescent="0.4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x14ac:dyDescent="0.4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x14ac:dyDescent="0.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x14ac:dyDescent="0.4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x14ac:dyDescent="0.4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x14ac:dyDescent="0.4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x14ac:dyDescent="0.4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x14ac:dyDescent="0.4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x14ac:dyDescent="0.4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x14ac:dyDescent="0.4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x14ac:dyDescent="0.4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x14ac:dyDescent="0.4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x14ac:dyDescent="0.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x14ac:dyDescent="0.4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x14ac:dyDescent="0.4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x14ac:dyDescent="0.4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x14ac:dyDescent="0.4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x14ac:dyDescent="0.4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x14ac:dyDescent="0.4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x14ac:dyDescent="0.4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x14ac:dyDescent="0.4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x14ac:dyDescent="0.4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x14ac:dyDescent="0.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x14ac:dyDescent="0.4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x14ac:dyDescent="0.4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x14ac:dyDescent="0.4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x14ac:dyDescent="0.4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x14ac:dyDescent="0.4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x14ac:dyDescent="0.4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x14ac:dyDescent="0.4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x14ac:dyDescent="0.4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x14ac:dyDescent="0.4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x14ac:dyDescent="0.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x14ac:dyDescent="0.4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x14ac:dyDescent="0.4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x14ac:dyDescent="0.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x14ac:dyDescent="0.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x14ac:dyDescent="0.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x14ac:dyDescent="0.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x14ac:dyDescent="0.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x14ac:dyDescent="0.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x14ac:dyDescent="0.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x14ac:dyDescent="0.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x14ac:dyDescent="0.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x14ac:dyDescent="0.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x14ac:dyDescent="0.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x14ac:dyDescent="0.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x14ac:dyDescent="0.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x14ac:dyDescent="0.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x14ac:dyDescent="0.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x14ac:dyDescent="0.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x14ac:dyDescent="0.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x14ac:dyDescent="0.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x14ac:dyDescent="0.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x14ac:dyDescent="0.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x14ac:dyDescent="0.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x14ac:dyDescent="0.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x14ac:dyDescent="0.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x14ac:dyDescent="0.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x14ac:dyDescent="0.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x14ac:dyDescent="0.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x14ac:dyDescent="0.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x14ac:dyDescent="0.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x14ac:dyDescent="0.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x14ac:dyDescent="0.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x14ac:dyDescent="0.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x14ac:dyDescent="0.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x14ac:dyDescent="0.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x14ac:dyDescent="0.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x14ac:dyDescent="0.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x14ac:dyDescent="0.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x14ac:dyDescent="0.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x14ac:dyDescent="0.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x14ac:dyDescent="0.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x14ac:dyDescent="0.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x14ac:dyDescent="0.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x14ac:dyDescent="0.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x14ac:dyDescent="0.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x14ac:dyDescent="0.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x14ac:dyDescent="0.4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x14ac:dyDescent="0.4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x14ac:dyDescent="0.4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x14ac:dyDescent="0.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x14ac:dyDescent="0.4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x14ac:dyDescent="0.4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x14ac:dyDescent="0.4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x14ac:dyDescent="0.4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x14ac:dyDescent="0.4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x14ac:dyDescent="0.4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x14ac:dyDescent="0.4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x14ac:dyDescent="0.4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x14ac:dyDescent="0.4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x14ac:dyDescent="0.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x14ac:dyDescent="0.4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x14ac:dyDescent="0.4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x14ac:dyDescent="0.4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x14ac:dyDescent="0.4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x14ac:dyDescent="0.4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x14ac:dyDescent="0.4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x14ac:dyDescent="0.4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x14ac:dyDescent="0.4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x14ac:dyDescent="0.4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x14ac:dyDescent="0.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x14ac:dyDescent="0.4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x14ac:dyDescent="0.4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x14ac:dyDescent="0.4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x14ac:dyDescent="0.4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x14ac:dyDescent="0.4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x14ac:dyDescent="0.4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x14ac:dyDescent="0.4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x14ac:dyDescent="0.4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x14ac:dyDescent="0.4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x14ac:dyDescent="0.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x14ac:dyDescent="0.4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x14ac:dyDescent="0.4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x14ac:dyDescent="0.4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x14ac:dyDescent="0.4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x14ac:dyDescent="0.4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x14ac:dyDescent="0.4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x14ac:dyDescent="0.4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x14ac:dyDescent="0.4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x14ac:dyDescent="0.4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x14ac:dyDescent="0.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x14ac:dyDescent="0.4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x14ac:dyDescent="0.4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x14ac:dyDescent="0.4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x14ac:dyDescent="0.4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x14ac:dyDescent="0.4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x14ac:dyDescent="0.4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x14ac:dyDescent="0.4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x14ac:dyDescent="0.4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x14ac:dyDescent="0.4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x14ac:dyDescent="0.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x14ac:dyDescent="0.4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x14ac:dyDescent="0.4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x14ac:dyDescent="0.4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x14ac:dyDescent="0.4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x14ac:dyDescent="0.4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x14ac:dyDescent="0.4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x14ac:dyDescent="0.4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x14ac:dyDescent="0.4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x14ac:dyDescent="0.4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x14ac:dyDescent="0.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x14ac:dyDescent="0.4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x14ac:dyDescent="0.4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x14ac:dyDescent="0.4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x14ac:dyDescent="0.4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x14ac:dyDescent="0.4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x14ac:dyDescent="0.4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x14ac:dyDescent="0.4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x14ac:dyDescent="0.4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x14ac:dyDescent="0.4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x14ac:dyDescent="0.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x14ac:dyDescent="0.4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x14ac:dyDescent="0.4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x14ac:dyDescent="0.4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x14ac:dyDescent="0.4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x14ac:dyDescent="0.4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x14ac:dyDescent="0.4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x14ac:dyDescent="0.4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x14ac:dyDescent="0.4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x14ac:dyDescent="0.4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x14ac:dyDescent="0.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x14ac:dyDescent="0.4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x14ac:dyDescent="0.4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x14ac:dyDescent="0.4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x14ac:dyDescent="0.4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x14ac:dyDescent="0.4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x14ac:dyDescent="0.4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x14ac:dyDescent="0.4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x14ac:dyDescent="0.4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x14ac:dyDescent="0.4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x14ac:dyDescent="0.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x14ac:dyDescent="0.4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x14ac:dyDescent="0.4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x14ac:dyDescent="0.4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x14ac:dyDescent="0.4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x14ac:dyDescent="0.4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x14ac:dyDescent="0.4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x14ac:dyDescent="0.4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x14ac:dyDescent="0.4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x14ac:dyDescent="0.4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x14ac:dyDescent="0.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x14ac:dyDescent="0.4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x14ac:dyDescent="0.4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x14ac:dyDescent="0.4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x14ac:dyDescent="0.4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x14ac:dyDescent="0.4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x14ac:dyDescent="0.4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x14ac:dyDescent="0.4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x14ac:dyDescent="0.4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x14ac:dyDescent="0.4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x14ac:dyDescent="0.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x14ac:dyDescent="0.4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x14ac:dyDescent="0.4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x14ac:dyDescent="0.4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x14ac:dyDescent="0.4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x14ac:dyDescent="0.4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x14ac:dyDescent="0.4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x14ac:dyDescent="0.4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x14ac:dyDescent="0.4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x14ac:dyDescent="0.4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x14ac:dyDescent="0.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x14ac:dyDescent="0.4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x14ac:dyDescent="0.4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x14ac:dyDescent="0.4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x14ac:dyDescent="0.4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x14ac:dyDescent="0.4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x14ac:dyDescent="0.4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x14ac:dyDescent="0.4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x14ac:dyDescent="0.4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x14ac:dyDescent="0.4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x14ac:dyDescent="0.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x14ac:dyDescent="0.4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x14ac:dyDescent="0.4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x14ac:dyDescent="0.4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x14ac:dyDescent="0.4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x14ac:dyDescent="0.4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x14ac:dyDescent="0.4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x14ac:dyDescent="0.4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x14ac:dyDescent="0.4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x14ac:dyDescent="0.4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x14ac:dyDescent="0.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x14ac:dyDescent="0.4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x14ac:dyDescent="0.4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x14ac:dyDescent="0.4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x14ac:dyDescent="0.4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x14ac:dyDescent="0.4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x14ac:dyDescent="0.4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x14ac:dyDescent="0.4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x14ac:dyDescent="0.4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x14ac:dyDescent="0.4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x14ac:dyDescent="0.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x14ac:dyDescent="0.4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x14ac:dyDescent="0.4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x14ac:dyDescent="0.4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x14ac:dyDescent="0.4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x14ac:dyDescent="0.4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x14ac:dyDescent="0.4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x14ac:dyDescent="0.4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x14ac:dyDescent="0.4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x14ac:dyDescent="0.4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x14ac:dyDescent="0.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x14ac:dyDescent="0.4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x14ac:dyDescent="0.4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x14ac:dyDescent="0.4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x14ac:dyDescent="0.4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x14ac:dyDescent="0.4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x14ac:dyDescent="0.4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x14ac:dyDescent="0.4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x14ac:dyDescent="0.4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x14ac:dyDescent="0.4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x14ac:dyDescent="0.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x14ac:dyDescent="0.4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x14ac:dyDescent="0.4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x14ac:dyDescent="0.4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x14ac:dyDescent="0.4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x14ac:dyDescent="0.4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x14ac:dyDescent="0.4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x14ac:dyDescent="0.4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x14ac:dyDescent="0.4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x14ac:dyDescent="0.4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x14ac:dyDescent="0.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x14ac:dyDescent="0.4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x14ac:dyDescent="0.4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x14ac:dyDescent="0.4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x14ac:dyDescent="0.4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x14ac:dyDescent="0.4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x14ac:dyDescent="0.4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x14ac:dyDescent="0.4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x14ac:dyDescent="0.4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x14ac:dyDescent="0.4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x14ac:dyDescent="0.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x14ac:dyDescent="0.4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x14ac:dyDescent="0.4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x14ac:dyDescent="0.4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x14ac:dyDescent="0.4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x14ac:dyDescent="0.4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x14ac:dyDescent="0.4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x14ac:dyDescent="0.4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x14ac:dyDescent="0.4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x14ac:dyDescent="0.4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x14ac:dyDescent="0.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x14ac:dyDescent="0.4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x14ac:dyDescent="0.4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x14ac:dyDescent="0.4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x14ac:dyDescent="0.4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x14ac:dyDescent="0.4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x14ac:dyDescent="0.4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x14ac:dyDescent="0.4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x14ac:dyDescent="0.4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x14ac:dyDescent="0.4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x14ac:dyDescent="0.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x14ac:dyDescent="0.4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x14ac:dyDescent="0.4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x14ac:dyDescent="0.4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x14ac:dyDescent="0.4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x14ac:dyDescent="0.4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x14ac:dyDescent="0.4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x14ac:dyDescent="0.4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x14ac:dyDescent="0.4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x14ac:dyDescent="0.4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x14ac:dyDescent="0.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x14ac:dyDescent="0.4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x14ac:dyDescent="0.4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x14ac:dyDescent="0.4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x14ac:dyDescent="0.4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x14ac:dyDescent="0.4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x14ac:dyDescent="0.4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x14ac:dyDescent="0.4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x14ac:dyDescent="0.4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x14ac:dyDescent="0.4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x14ac:dyDescent="0.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x14ac:dyDescent="0.4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x14ac:dyDescent="0.4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x14ac:dyDescent="0.4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x14ac:dyDescent="0.4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x14ac:dyDescent="0.4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x14ac:dyDescent="0.4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x14ac:dyDescent="0.4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x14ac:dyDescent="0.4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x14ac:dyDescent="0.4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x14ac:dyDescent="0.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x14ac:dyDescent="0.4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x14ac:dyDescent="0.4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x14ac:dyDescent="0.4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x14ac:dyDescent="0.4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x14ac:dyDescent="0.4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x14ac:dyDescent="0.4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x14ac:dyDescent="0.4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x14ac:dyDescent="0.4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x14ac:dyDescent="0.4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x14ac:dyDescent="0.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x14ac:dyDescent="0.4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x14ac:dyDescent="0.4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x14ac:dyDescent="0.4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x14ac:dyDescent="0.4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x14ac:dyDescent="0.4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x14ac:dyDescent="0.4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x14ac:dyDescent="0.4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x14ac:dyDescent="0.4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x14ac:dyDescent="0.4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x14ac:dyDescent="0.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x14ac:dyDescent="0.4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x14ac:dyDescent="0.4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x14ac:dyDescent="0.4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x14ac:dyDescent="0.4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x14ac:dyDescent="0.4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x14ac:dyDescent="0.4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x14ac:dyDescent="0.4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x14ac:dyDescent="0.4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x14ac:dyDescent="0.4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x14ac:dyDescent="0.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x14ac:dyDescent="0.4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x14ac:dyDescent="0.4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x14ac:dyDescent="0.4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x14ac:dyDescent="0.4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x14ac:dyDescent="0.4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x14ac:dyDescent="0.4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x14ac:dyDescent="0.4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x14ac:dyDescent="0.4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x14ac:dyDescent="0.4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x14ac:dyDescent="0.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x14ac:dyDescent="0.4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x14ac:dyDescent="0.4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x14ac:dyDescent="0.4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x14ac:dyDescent="0.4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x14ac:dyDescent="0.4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x14ac:dyDescent="0.4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x14ac:dyDescent="0.4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x14ac:dyDescent="0.4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x14ac:dyDescent="0.4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x14ac:dyDescent="0.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x14ac:dyDescent="0.4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x14ac:dyDescent="0.4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x14ac:dyDescent="0.4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x14ac:dyDescent="0.4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x14ac:dyDescent="0.4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x14ac:dyDescent="0.4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x14ac:dyDescent="0.4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x14ac:dyDescent="0.4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x14ac:dyDescent="0.4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x14ac:dyDescent="0.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x14ac:dyDescent="0.4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x14ac:dyDescent="0.4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x14ac:dyDescent="0.4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x14ac:dyDescent="0.4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x14ac:dyDescent="0.4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x14ac:dyDescent="0.4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x14ac:dyDescent="0.4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x14ac:dyDescent="0.4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x14ac:dyDescent="0.4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x14ac:dyDescent="0.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x14ac:dyDescent="0.4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x14ac:dyDescent="0.4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x14ac:dyDescent="0.4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x14ac:dyDescent="0.4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x14ac:dyDescent="0.4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x14ac:dyDescent="0.4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x14ac:dyDescent="0.4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x14ac:dyDescent="0.4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x14ac:dyDescent="0.4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x14ac:dyDescent="0.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x14ac:dyDescent="0.4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x14ac:dyDescent="0.4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x14ac:dyDescent="0.4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x14ac:dyDescent="0.4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x14ac:dyDescent="0.4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x14ac:dyDescent="0.4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x14ac:dyDescent="0.4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x14ac:dyDescent="0.4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x14ac:dyDescent="0.4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x14ac:dyDescent="0.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x14ac:dyDescent="0.4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x14ac:dyDescent="0.4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x14ac:dyDescent="0.4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x14ac:dyDescent="0.4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x14ac:dyDescent="0.4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x14ac:dyDescent="0.4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x14ac:dyDescent="0.4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x14ac:dyDescent="0.4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x14ac:dyDescent="0.4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x14ac:dyDescent="0.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x14ac:dyDescent="0.4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x14ac:dyDescent="0.4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x14ac:dyDescent="0.4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x14ac:dyDescent="0.4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x14ac:dyDescent="0.4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x14ac:dyDescent="0.4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x14ac:dyDescent="0.4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x14ac:dyDescent="0.4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x14ac:dyDescent="0.4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x14ac:dyDescent="0.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x14ac:dyDescent="0.4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x14ac:dyDescent="0.4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x14ac:dyDescent="0.4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x14ac:dyDescent="0.4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x14ac:dyDescent="0.4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x14ac:dyDescent="0.4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x14ac:dyDescent="0.4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x14ac:dyDescent="0.4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x14ac:dyDescent="0.4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x14ac:dyDescent="0.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x14ac:dyDescent="0.4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x14ac:dyDescent="0.4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x14ac:dyDescent="0.4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x14ac:dyDescent="0.4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x14ac:dyDescent="0.4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x14ac:dyDescent="0.4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x14ac:dyDescent="0.4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x14ac:dyDescent="0.4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x14ac:dyDescent="0.4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x14ac:dyDescent="0.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x14ac:dyDescent="0.4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x14ac:dyDescent="0.4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x14ac:dyDescent="0.4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x14ac:dyDescent="0.4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x14ac:dyDescent="0.4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x14ac:dyDescent="0.4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x14ac:dyDescent="0.4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x14ac:dyDescent="0.4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x14ac:dyDescent="0.4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x14ac:dyDescent="0.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x14ac:dyDescent="0.4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x14ac:dyDescent="0.4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x14ac:dyDescent="0.4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x14ac:dyDescent="0.4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x14ac:dyDescent="0.4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x14ac:dyDescent="0.4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x14ac:dyDescent="0.4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x14ac:dyDescent="0.4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x14ac:dyDescent="0.4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x14ac:dyDescent="0.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x14ac:dyDescent="0.4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x14ac:dyDescent="0.4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x14ac:dyDescent="0.4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x14ac:dyDescent="0.4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x14ac:dyDescent="0.4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x14ac:dyDescent="0.4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x14ac:dyDescent="0.4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x14ac:dyDescent="0.4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x14ac:dyDescent="0.4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x14ac:dyDescent="0.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x14ac:dyDescent="0.4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x14ac:dyDescent="0.4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x14ac:dyDescent="0.4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x14ac:dyDescent="0.4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x14ac:dyDescent="0.4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x14ac:dyDescent="0.4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x14ac:dyDescent="0.4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x14ac:dyDescent="0.4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x14ac:dyDescent="0.4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x14ac:dyDescent="0.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x14ac:dyDescent="0.4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x14ac:dyDescent="0.4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x14ac:dyDescent="0.4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x14ac:dyDescent="0.4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x14ac:dyDescent="0.4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x14ac:dyDescent="0.4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x14ac:dyDescent="0.4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x14ac:dyDescent="0.4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x14ac:dyDescent="0.4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x14ac:dyDescent="0.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x14ac:dyDescent="0.4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x14ac:dyDescent="0.4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x14ac:dyDescent="0.4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x14ac:dyDescent="0.4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x14ac:dyDescent="0.4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x14ac:dyDescent="0.4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x14ac:dyDescent="0.4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x14ac:dyDescent="0.4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x14ac:dyDescent="0.4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x14ac:dyDescent="0.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x14ac:dyDescent="0.4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x14ac:dyDescent="0.4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x14ac:dyDescent="0.4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x14ac:dyDescent="0.4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x14ac:dyDescent="0.4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x14ac:dyDescent="0.4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x14ac:dyDescent="0.4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x14ac:dyDescent="0.4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x14ac:dyDescent="0.4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x14ac:dyDescent="0.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x14ac:dyDescent="0.4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x14ac:dyDescent="0.4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x14ac:dyDescent="0.4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x14ac:dyDescent="0.4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x14ac:dyDescent="0.4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x14ac:dyDescent="0.4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x14ac:dyDescent="0.4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x14ac:dyDescent="0.4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x14ac:dyDescent="0.4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x14ac:dyDescent="0.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x14ac:dyDescent="0.4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x14ac:dyDescent="0.4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x14ac:dyDescent="0.4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x14ac:dyDescent="0.4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x14ac:dyDescent="0.4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x14ac:dyDescent="0.4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x14ac:dyDescent="0.4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x14ac:dyDescent="0.4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x14ac:dyDescent="0.4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x14ac:dyDescent="0.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x14ac:dyDescent="0.4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x14ac:dyDescent="0.4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x14ac:dyDescent="0.4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x14ac:dyDescent="0.4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x14ac:dyDescent="0.4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x14ac:dyDescent="0.4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x14ac:dyDescent="0.4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x14ac:dyDescent="0.4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x14ac:dyDescent="0.4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x14ac:dyDescent="0.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x14ac:dyDescent="0.4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x14ac:dyDescent="0.4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x14ac:dyDescent="0.4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x14ac:dyDescent="0.4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x14ac:dyDescent="0.4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x14ac:dyDescent="0.4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x14ac:dyDescent="0.4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x14ac:dyDescent="0.4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x14ac:dyDescent="0.4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x14ac:dyDescent="0.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x14ac:dyDescent="0.4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x14ac:dyDescent="0.4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x14ac:dyDescent="0.4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x14ac:dyDescent="0.4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x14ac:dyDescent="0.4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x14ac:dyDescent="0.4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x14ac:dyDescent="0.4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x14ac:dyDescent="0.4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x14ac:dyDescent="0.4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x14ac:dyDescent="0.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x14ac:dyDescent="0.4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x14ac:dyDescent="0.4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x14ac:dyDescent="0.4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x14ac:dyDescent="0.4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x14ac:dyDescent="0.4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x14ac:dyDescent="0.4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x14ac:dyDescent="0.4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x14ac:dyDescent="0.4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x14ac:dyDescent="0.4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x14ac:dyDescent="0.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x14ac:dyDescent="0.4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x14ac:dyDescent="0.4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x14ac:dyDescent="0.4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x14ac:dyDescent="0.4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x14ac:dyDescent="0.4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x14ac:dyDescent="0.4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x14ac:dyDescent="0.4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x14ac:dyDescent="0.4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x14ac:dyDescent="0.4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x14ac:dyDescent="0.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x14ac:dyDescent="0.4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x14ac:dyDescent="0.4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x14ac:dyDescent="0.4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x14ac:dyDescent="0.4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x14ac:dyDescent="0.4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x14ac:dyDescent="0.4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x14ac:dyDescent="0.4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x14ac:dyDescent="0.4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x14ac:dyDescent="0.4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x14ac:dyDescent="0.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x14ac:dyDescent="0.4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x14ac:dyDescent="0.4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x14ac:dyDescent="0.4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x14ac:dyDescent="0.4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x14ac:dyDescent="0.4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x14ac:dyDescent="0.4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x14ac:dyDescent="0.4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x14ac:dyDescent="0.4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x14ac:dyDescent="0.4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x14ac:dyDescent="0.4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x14ac:dyDescent="0.4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x14ac:dyDescent="0.4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x14ac:dyDescent="0.4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x14ac:dyDescent="0.4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x14ac:dyDescent="0.4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x14ac:dyDescent="0.4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x14ac:dyDescent="0.4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x14ac:dyDescent="0.4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x14ac:dyDescent="0.4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x14ac:dyDescent="0.4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x14ac:dyDescent="0.4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x14ac:dyDescent="0.4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x14ac:dyDescent="0.4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x14ac:dyDescent="0.4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x14ac:dyDescent="0.4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x14ac:dyDescent="0.4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x14ac:dyDescent="0.4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x14ac:dyDescent="0.4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x14ac:dyDescent="0.4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x14ac:dyDescent="0.4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x14ac:dyDescent="0.4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x14ac:dyDescent="0.4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x14ac:dyDescent="0.4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x14ac:dyDescent="0.4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x14ac:dyDescent="0.4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x14ac:dyDescent="0.4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x14ac:dyDescent="0.4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x14ac:dyDescent="0.4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x14ac:dyDescent="0.4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x14ac:dyDescent="0.4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x14ac:dyDescent="0.4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x14ac:dyDescent="0.4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x14ac:dyDescent="0.4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x14ac:dyDescent="0.4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x14ac:dyDescent="0.4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x14ac:dyDescent="0.4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x14ac:dyDescent="0.4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x14ac:dyDescent="0.4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x14ac:dyDescent="0.4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x14ac:dyDescent="0.4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x14ac:dyDescent="0.4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x14ac:dyDescent="0.4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x14ac:dyDescent="0.4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x14ac:dyDescent="0.4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x14ac:dyDescent="0.4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x14ac:dyDescent="0.4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x14ac:dyDescent="0.4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x14ac:dyDescent="0.4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x14ac:dyDescent="0.4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x14ac:dyDescent="0.4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x14ac:dyDescent="0.4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x14ac:dyDescent="0.4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x14ac:dyDescent="0.4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x14ac:dyDescent="0.4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x14ac:dyDescent="0.4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x14ac:dyDescent="0.4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x14ac:dyDescent="0.4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x14ac:dyDescent="0.4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x14ac:dyDescent="0.4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1:21" x14ac:dyDescent="0.4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1:21" x14ac:dyDescent="0.4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1:21" x14ac:dyDescent="0.4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1:21" x14ac:dyDescent="0.4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1:21" x14ac:dyDescent="0.4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1:21" x14ac:dyDescent="0.4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1:21" x14ac:dyDescent="0.4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1:21" x14ac:dyDescent="0.4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1:21" x14ac:dyDescent="0.4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1:21" x14ac:dyDescent="0.4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1:21" x14ac:dyDescent="0.4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1:21" x14ac:dyDescent="0.4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1:21" x14ac:dyDescent="0.4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1:21" x14ac:dyDescent="0.4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1:21" x14ac:dyDescent="0.4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1:21" x14ac:dyDescent="0.4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1:21" x14ac:dyDescent="0.4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1:21" x14ac:dyDescent="0.4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1:21" x14ac:dyDescent="0.4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1:21" x14ac:dyDescent="0.4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1:21" x14ac:dyDescent="0.4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1:21" x14ac:dyDescent="0.4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1:21" x14ac:dyDescent="0.4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  <row r="1087" spans="1:21" x14ac:dyDescent="0.4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</row>
    <row r="1088" spans="1:21" x14ac:dyDescent="0.4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</row>
    <row r="1089" spans="1:21" x14ac:dyDescent="0.4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</row>
    <row r="1090" spans="1:21" x14ac:dyDescent="0.4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</row>
    <row r="1091" spans="1:21" x14ac:dyDescent="0.4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</row>
    <row r="1092" spans="1:21" x14ac:dyDescent="0.4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</row>
    <row r="1093" spans="1:21" x14ac:dyDescent="0.4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</row>
    <row r="1094" spans="1:21" x14ac:dyDescent="0.4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</row>
    <row r="1095" spans="1:21" x14ac:dyDescent="0.4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</row>
    <row r="1096" spans="1:21" x14ac:dyDescent="0.4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</row>
    <row r="1097" spans="1:21" x14ac:dyDescent="0.4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</row>
    <row r="1098" spans="1:21" x14ac:dyDescent="0.4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</row>
    <row r="1099" spans="1:21" x14ac:dyDescent="0.4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</row>
    <row r="1100" spans="1:21" x14ac:dyDescent="0.4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</row>
    <row r="1101" spans="1:21" x14ac:dyDescent="0.4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</row>
    <row r="1102" spans="1:21" x14ac:dyDescent="0.4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</row>
    <row r="1103" spans="1:21" x14ac:dyDescent="0.4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</row>
    <row r="1104" spans="1:21" x14ac:dyDescent="0.4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</row>
    <row r="1105" spans="1:21" x14ac:dyDescent="0.4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</row>
    <row r="1106" spans="1:21" x14ac:dyDescent="0.4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</row>
    <row r="1107" spans="1:21" x14ac:dyDescent="0.4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</row>
    <row r="1108" spans="1:21" x14ac:dyDescent="0.4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</row>
    <row r="1109" spans="1:21" x14ac:dyDescent="0.4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</row>
    <row r="1110" spans="1:21" x14ac:dyDescent="0.4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</row>
    <row r="1111" spans="1:21" x14ac:dyDescent="0.4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</row>
    <row r="1112" spans="1:21" x14ac:dyDescent="0.4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</row>
    <row r="1113" spans="1:21" x14ac:dyDescent="0.4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</row>
    <row r="1114" spans="1:21" x14ac:dyDescent="0.4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</row>
    <row r="1115" spans="1:21" x14ac:dyDescent="0.4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</row>
    <row r="1116" spans="1:21" x14ac:dyDescent="0.4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</row>
    <row r="1117" spans="1:21" x14ac:dyDescent="0.4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</row>
    <row r="1118" spans="1:21" x14ac:dyDescent="0.4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</row>
    <row r="1119" spans="1:21" x14ac:dyDescent="0.4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</row>
    <row r="1120" spans="1:21" x14ac:dyDescent="0.4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</row>
    <row r="1121" spans="1:21" x14ac:dyDescent="0.4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</row>
    <row r="1122" spans="1:21" x14ac:dyDescent="0.4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</row>
    <row r="1123" spans="1:21" x14ac:dyDescent="0.4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</row>
    <row r="1124" spans="1:21" x14ac:dyDescent="0.4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</row>
    <row r="1125" spans="1:21" x14ac:dyDescent="0.4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</row>
    <row r="1126" spans="1:21" x14ac:dyDescent="0.4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</row>
    <row r="1127" spans="1:21" x14ac:dyDescent="0.4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</row>
    <row r="1128" spans="1:21" x14ac:dyDescent="0.4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</row>
    <row r="1129" spans="1:21" x14ac:dyDescent="0.4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</row>
    <row r="1130" spans="1:21" x14ac:dyDescent="0.4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</row>
    <row r="1131" spans="1:21" x14ac:dyDescent="0.4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</row>
    <row r="1132" spans="1:21" x14ac:dyDescent="0.4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</row>
    <row r="1133" spans="1:21" x14ac:dyDescent="0.4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</row>
    <row r="1134" spans="1:21" x14ac:dyDescent="0.4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</row>
    <row r="1135" spans="1:21" x14ac:dyDescent="0.4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</row>
    <row r="1136" spans="1:21" x14ac:dyDescent="0.4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</row>
    <row r="1137" spans="1:21" x14ac:dyDescent="0.4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</row>
    <row r="1138" spans="1:21" x14ac:dyDescent="0.4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</row>
    <row r="1139" spans="1:21" x14ac:dyDescent="0.4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</row>
    <row r="1140" spans="1:21" x14ac:dyDescent="0.4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</row>
    <row r="1141" spans="1:21" x14ac:dyDescent="0.4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</row>
    <row r="1142" spans="1:21" x14ac:dyDescent="0.4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</row>
    <row r="1143" spans="1:21" x14ac:dyDescent="0.4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</row>
    <row r="1144" spans="1:21" x14ac:dyDescent="0.4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</row>
    <row r="1145" spans="1:21" x14ac:dyDescent="0.4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</row>
    <row r="1146" spans="1:21" x14ac:dyDescent="0.4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</row>
    <row r="1147" spans="1:21" x14ac:dyDescent="0.4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</row>
    <row r="1148" spans="1:21" x14ac:dyDescent="0.4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</row>
    <row r="1149" spans="1:21" x14ac:dyDescent="0.4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</row>
    <row r="1150" spans="1:21" x14ac:dyDescent="0.4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</row>
    <row r="1151" spans="1:21" x14ac:dyDescent="0.4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</row>
    <row r="1152" spans="1:21" x14ac:dyDescent="0.4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</row>
    <row r="1153" spans="1:21" x14ac:dyDescent="0.4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</row>
    <row r="1154" spans="1:21" x14ac:dyDescent="0.4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</row>
    <row r="1155" spans="1:21" x14ac:dyDescent="0.4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</row>
    <row r="1156" spans="1:21" x14ac:dyDescent="0.4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</row>
    <row r="1157" spans="1:21" x14ac:dyDescent="0.4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</row>
    <row r="1158" spans="1:21" x14ac:dyDescent="0.4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</row>
    <row r="1159" spans="1:21" x14ac:dyDescent="0.4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</row>
    <row r="1160" spans="1:21" x14ac:dyDescent="0.4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</row>
    <row r="1161" spans="1:21" x14ac:dyDescent="0.4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</row>
    <row r="1162" spans="1:21" x14ac:dyDescent="0.4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</row>
    <row r="1163" spans="1:21" x14ac:dyDescent="0.4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</row>
    <row r="1164" spans="1:21" x14ac:dyDescent="0.4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</row>
    <row r="1165" spans="1:21" x14ac:dyDescent="0.4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</row>
    <row r="1166" spans="1:21" x14ac:dyDescent="0.4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</row>
    <row r="1167" spans="1:21" x14ac:dyDescent="0.4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</row>
    <row r="1168" spans="1:21" x14ac:dyDescent="0.4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</row>
    <row r="1169" spans="1:21" x14ac:dyDescent="0.4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</row>
    <row r="1170" spans="1:21" x14ac:dyDescent="0.4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</row>
    <row r="1171" spans="1:21" x14ac:dyDescent="0.4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</row>
    <row r="1172" spans="1:21" x14ac:dyDescent="0.4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</row>
    <row r="1173" spans="1:21" x14ac:dyDescent="0.4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</row>
    <row r="1174" spans="1:21" x14ac:dyDescent="0.4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</row>
    <row r="1175" spans="1:21" x14ac:dyDescent="0.4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</row>
    <row r="1176" spans="1:21" x14ac:dyDescent="0.4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</row>
    <row r="1177" spans="1:21" x14ac:dyDescent="0.4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</row>
    <row r="1178" spans="1:21" x14ac:dyDescent="0.4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</row>
    <row r="1179" spans="1:21" x14ac:dyDescent="0.4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</row>
    <row r="1180" spans="1:21" x14ac:dyDescent="0.4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</row>
    <row r="1181" spans="1:21" x14ac:dyDescent="0.4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</row>
    <row r="1182" spans="1:21" x14ac:dyDescent="0.4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</row>
    <row r="1183" spans="1:21" x14ac:dyDescent="0.4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</row>
    <row r="1184" spans="1:21" x14ac:dyDescent="0.4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</row>
    <row r="1185" spans="1:21" x14ac:dyDescent="0.4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</row>
    <row r="1186" spans="1:21" x14ac:dyDescent="0.4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</row>
    <row r="1187" spans="1:21" x14ac:dyDescent="0.4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</row>
    <row r="1188" spans="1:21" x14ac:dyDescent="0.4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</row>
    <row r="1189" spans="1:21" x14ac:dyDescent="0.4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</row>
    <row r="1190" spans="1:21" x14ac:dyDescent="0.4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</row>
    <row r="1191" spans="1:21" x14ac:dyDescent="0.4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</row>
    <row r="1192" spans="1:21" x14ac:dyDescent="0.4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</row>
    <row r="1193" spans="1:21" x14ac:dyDescent="0.4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</row>
    <row r="1194" spans="1:21" x14ac:dyDescent="0.4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</row>
    <row r="1195" spans="1:21" x14ac:dyDescent="0.4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</row>
    <row r="1196" spans="1:21" x14ac:dyDescent="0.4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</row>
    <row r="1197" spans="1:21" x14ac:dyDescent="0.4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</row>
    <row r="1198" spans="1:21" x14ac:dyDescent="0.4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</row>
    <row r="1199" spans="1:21" x14ac:dyDescent="0.4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</row>
    <row r="1200" spans="1:21" x14ac:dyDescent="0.4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</row>
    <row r="1201" spans="1:21" x14ac:dyDescent="0.4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</row>
    <row r="1202" spans="1:21" x14ac:dyDescent="0.4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</row>
    <row r="1203" spans="1:21" x14ac:dyDescent="0.4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</row>
    <row r="1204" spans="1:21" x14ac:dyDescent="0.4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</row>
    <row r="1205" spans="1:21" x14ac:dyDescent="0.4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</row>
    <row r="1206" spans="1:21" x14ac:dyDescent="0.4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</row>
    <row r="1207" spans="1:21" x14ac:dyDescent="0.4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</row>
    <row r="1208" spans="1:21" x14ac:dyDescent="0.4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</row>
    <row r="1209" spans="1:21" x14ac:dyDescent="0.4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</row>
    <row r="1210" spans="1:21" x14ac:dyDescent="0.4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</row>
    <row r="1211" spans="1:21" x14ac:dyDescent="0.4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</row>
    <row r="1212" spans="1:21" x14ac:dyDescent="0.4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</row>
    <row r="1213" spans="1:21" x14ac:dyDescent="0.4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</row>
    <row r="1214" spans="1:21" x14ac:dyDescent="0.4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</row>
    <row r="1215" spans="1:21" x14ac:dyDescent="0.4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</row>
    <row r="1216" spans="1:21" x14ac:dyDescent="0.4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</row>
    <row r="1217" spans="1:21" x14ac:dyDescent="0.4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</row>
    <row r="1218" spans="1:21" x14ac:dyDescent="0.4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</row>
    <row r="1219" spans="1:21" x14ac:dyDescent="0.4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</row>
    <row r="1220" spans="1:21" x14ac:dyDescent="0.4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</row>
    <row r="1221" spans="1:21" x14ac:dyDescent="0.4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</row>
    <row r="1222" spans="1:21" x14ac:dyDescent="0.4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</row>
    <row r="1223" spans="1:21" x14ac:dyDescent="0.4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</row>
    <row r="1224" spans="1:21" x14ac:dyDescent="0.4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</row>
    <row r="1225" spans="1:21" x14ac:dyDescent="0.4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</row>
    <row r="1226" spans="1:21" x14ac:dyDescent="0.4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</row>
    <row r="1227" spans="1:21" x14ac:dyDescent="0.4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</row>
    <row r="1228" spans="1:21" x14ac:dyDescent="0.4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</row>
    <row r="1229" spans="1:21" x14ac:dyDescent="0.4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</row>
    <row r="1230" spans="1:21" x14ac:dyDescent="0.4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</row>
    <row r="1231" spans="1:21" x14ac:dyDescent="0.4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</row>
    <row r="1232" spans="1:21" x14ac:dyDescent="0.4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</row>
    <row r="1233" spans="1:21" x14ac:dyDescent="0.4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</row>
    <row r="1234" spans="1:21" x14ac:dyDescent="0.4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</row>
    <row r="1235" spans="1:21" x14ac:dyDescent="0.4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</row>
    <row r="1236" spans="1:21" x14ac:dyDescent="0.4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</row>
    <row r="1237" spans="1:21" x14ac:dyDescent="0.4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</row>
    <row r="1238" spans="1:21" x14ac:dyDescent="0.4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</row>
    <row r="1239" spans="1:21" x14ac:dyDescent="0.4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</row>
    <row r="1240" spans="1:21" x14ac:dyDescent="0.4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</row>
    <row r="1241" spans="1:21" x14ac:dyDescent="0.4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</row>
    <row r="1242" spans="1:21" x14ac:dyDescent="0.4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</row>
    <row r="1243" spans="1:21" x14ac:dyDescent="0.4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</row>
    <row r="1244" spans="1:21" x14ac:dyDescent="0.4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</row>
    <row r="1245" spans="1:21" x14ac:dyDescent="0.4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</row>
    <row r="1246" spans="1:21" x14ac:dyDescent="0.4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</row>
    <row r="1247" spans="1:21" x14ac:dyDescent="0.4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</row>
    <row r="1248" spans="1:21" x14ac:dyDescent="0.4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</row>
    <row r="1249" spans="1:21" x14ac:dyDescent="0.4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</row>
    <row r="1250" spans="1:21" x14ac:dyDescent="0.4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</row>
    <row r="1251" spans="1:21" x14ac:dyDescent="0.4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</row>
    <row r="1252" spans="1:21" x14ac:dyDescent="0.4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</row>
    <row r="1253" spans="1:21" x14ac:dyDescent="0.4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</row>
    <row r="1254" spans="1:21" x14ac:dyDescent="0.4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</row>
    <row r="1255" spans="1:21" x14ac:dyDescent="0.4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</row>
    <row r="1256" spans="1:21" x14ac:dyDescent="0.4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</row>
    <row r="1257" spans="1:21" x14ac:dyDescent="0.4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</row>
    <row r="1258" spans="1:21" x14ac:dyDescent="0.4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</row>
    <row r="1259" spans="1:21" x14ac:dyDescent="0.4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</row>
    <row r="1260" spans="1:21" x14ac:dyDescent="0.4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</row>
    <row r="1261" spans="1:21" x14ac:dyDescent="0.4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</row>
    <row r="1262" spans="1:21" x14ac:dyDescent="0.4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</row>
    <row r="1263" spans="1:21" x14ac:dyDescent="0.4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</row>
    <row r="1264" spans="1:21" x14ac:dyDescent="0.4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</row>
    <row r="1265" spans="1:21" x14ac:dyDescent="0.4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</row>
    <row r="1266" spans="1:21" x14ac:dyDescent="0.4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</row>
    <row r="1267" spans="1:21" x14ac:dyDescent="0.4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</row>
    <row r="1268" spans="1:21" x14ac:dyDescent="0.4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</row>
    <row r="1269" spans="1:21" x14ac:dyDescent="0.4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</row>
    <row r="1270" spans="1:21" x14ac:dyDescent="0.4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</row>
    <row r="1271" spans="1:21" x14ac:dyDescent="0.4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</row>
    <row r="1272" spans="1:21" x14ac:dyDescent="0.4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</row>
    <row r="1273" spans="1:21" x14ac:dyDescent="0.4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</row>
    <row r="1274" spans="1:21" x14ac:dyDescent="0.4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</row>
    <row r="1275" spans="1:21" x14ac:dyDescent="0.4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</row>
    <row r="1276" spans="1:21" x14ac:dyDescent="0.4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</row>
    <row r="1277" spans="1:21" x14ac:dyDescent="0.4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</row>
    <row r="1278" spans="1:21" x14ac:dyDescent="0.4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</row>
    <row r="1279" spans="1:21" x14ac:dyDescent="0.4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</row>
    <row r="1280" spans="1:21" x14ac:dyDescent="0.4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</row>
    <row r="1281" spans="1:21" x14ac:dyDescent="0.4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</row>
    <row r="1282" spans="1:21" x14ac:dyDescent="0.4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</row>
    <row r="1283" spans="1:21" x14ac:dyDescent="0.4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</row>
    <row r="1284" spans="1:21" x14ac:dyDescent="0.4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</row>
    <row r="1285" spans="1:21" x14ac:dyDescent="0.4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</row>
    <row r="1286" spans="1:21" x14ac:dyDescent="0.4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</row>
    <row r="1287" spans="1:21" x14ac:dyDescent="0.4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</row>
    <row r="1288" spans="1:21" x14ac:dyDescent="0.4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</row>
    <row r="1289" spans="1:21" x14ac:dyDescent="0.4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</row>
    <row r="1290" spans="1:21" x14ac:dyDescent="0.4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</row>
    <row r="1291" spans="1:21" x14ac:dyDescent="0.4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</row>
    <row r="1292" spans="1:21" x14ac:dyDescent="0.4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</row>
    <row r="1293" spans="1:21" x14ac:dyDescent="0.4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</row>
    <row r="1294" spans="1:21" x14ac:dyDescent="0.4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</row>
    <row r="1295" spans="1:21" x14ac:dyDescent="0.4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</row>
    <row r="1296" spans="1:21" x14ac:dyDescent="0.4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</row>
    <row r="1297" spans="1:21" x14ac:dyDescent="0.4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</row>
    <row r="1298" spans="1:21" x14ac:dyDescent="0.4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</row>
    <row r="1299" spans="1:21" x14ac:dyDescent="0.4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</row>
    <row r="1300" spans="1:21" x14ac:dyDescent="0.4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</row>
    <row r="1301" spans="1:21" x14ac:dyDescent="0.4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</row>
    <row r="1302" spans="1:21" x14ac:dyDescent="0.4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</row>
    <row r="1303" spans="1:21" x14ac:dyDescent="0.4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</row>
    <row r="1304" spans="1:21" x14ac:dyDescent="0.4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</row>
    <row r="1305" spans="1:21" x14ac:dyDescent="0.4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</row>
    <row r="1306" spans="1:21" x14ac:dyDescent="0.4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</row>
    <row r="1307" spans="1:21" x14ac:dyDescent="0.4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</row>
    <row r="1308" spans="1:21" x14ac:dyDescent="0.4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</row>
    <row r="1309" spans="1:21" x14ac:dyDescent="0.4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</row>
    <row r="1310" spans="1:21" x14ac:dyDescent="0.4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</row>
    <row r="1311" spans="1:21" x14ac:dyDescent="0.4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</row>
    <row r="1312" spans="1:21" x14ac:dyDescent="0.4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</row>
    <row r="1313" spans="1:21" x14ac:dyDescent="0.4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</row>
    <row r="1314" spans="1:21" x14ac:dyDescent="0.4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</row>
    <row r="1315" spans="1:21" x14ac:dyDescent="0.4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</row>
    <row r="1316" spans="1:21" x14ac:dyDescent="0.4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</row>
    <row r="1317" spans="1:21" x14ac:dyDescent="0.4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</row>
    <row r="1318" spans="1:21" x14ac:dyDescent="0.4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</row>
    <row r="1319" spans="1:21" x14ac:dyDescent="0.4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</row>
    <row r="1320" spans="1:21" x14ac:dyDescent="0.4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</row>
    <row r="1321" spans="1:21" x14ac:dyDescent="0.4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</row>
    <row r="1322" spans="1:21" x14ac:dyDescent="0.4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</row>
    <row r="1323" spans="1:21" x14ac:dyDescent="0.4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</row>
    <row r="1324" spans="1:21" x14ac:dyDescent="0.4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</row>
    <row r="1325" spans="1:21" x14ac:dyDescent="0.4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</row>
    <row r="1326" spans="1:21" x14ac:dyDescent="0.4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</row>
    <row r="1327" spans="1:21" x14ac:dyDescent="0.4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</row>
    <row r="1328" spans="1:21" x14ac:dyDescent="0.4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</row>
    <row r="1329" spans="1:21" x14ac:dyDescent="0.4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</row>
    <row r="1330" spans="1:21" x14ac:dyDescent="0.4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</row>
    <row r="1331" spans="1:21" x14ac:dyDescent="0.4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</row>
    <row r="1332" spans="1:21" x14ac:dyDescent="0.4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</row>
    <row r="1333" spans="1:21" x14ac:dyDescent="0.4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</row>
    <row r="1334" spans="1:21" x14ac:dyDescent="0.4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</row>
    <row r="1335" spans="1:21" x14ac:dyDescent="0.4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</row>
    <row r="1336" spans="1:21" x14ac:dyDescent="0.4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</row>
    <row r="1337" spans="1:21" x14ac:dyDescent="0.4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</row>
    <row r="1338" spans="1:21" x14ac:dyDescent="0.4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</row>
    <row r="1339" spans="1:21" x14ac:dyDescent="0.4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</row>
    <row r="1340" spans="1:21" x14ac:dyDescent="0.4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</row>
    <row r="1341" spans="1:21" x14ac:dyDescent="0.4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</row>
    <row r="1342" spans="1:21" x14ac:dyDescent="0.4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</row>
    <row r="1343" spans="1:21" x14ac:dyDescent="0.4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</row>
    <row r="1344" spans="1:21" x14ac:dyDescent="0.4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</row>
    <row r="1345" spans="1:21" x14ac:dyDescent="0.4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</row>
    <row r="1346" spans="1:21" x14ac:dyDescent="0.4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</row>
    <row r="1347" spans="1:21" x14ac:dyDescent="0.4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</row>
    <row r="1348" spans="1:21" x14ac:dyDescent="0.4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</row>
    <row r="1349" spans="1:21" x14ac:dyDescent="0.4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</row>
    <row r="1350" spans="1:21" x14ac:dyDescent="0.4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</row>
    <row r="1351" spans="1:21" x14ac:dyDescent="0.4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</row>
    <row r="1352" spans="1:21" x14ac:dyDescent="0.4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</row>
    <row r="1353" spans="1:21" x14ac:dyDescent="0.4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</row>
    <row r="1354" spans="1:21" x14ac:dyDescent="0.4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</row>
    <row r="1355" spans="1:21" x14ac:dyDescent="0.4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</row>
    <row r="1356" spans="1:21" x14ac:dyDescent="0.4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</row>
    <row r="1357" spans="1:21" x14ac:dyDescent="0.4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</row>
    <row r="1358" spans="1:21" x14ac:dyDescent="0.4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</row>
    <row r="1359" spans="1:21" x14ac:dyDescent="0.4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</row>
    <row r="1360" spans="1:21" x14ac:dyDescent="0.4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</row>
    <row r="1361" spans="1:21" x14ac:dyDescent="0.4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</row>
    <row r="1362" spans="1:21" x14ac:dyDescent="0.4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</row>
    <row r="1363" spans="1:21" x14ac:dyDescent="0.4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</row>
    <row r="1364" spans="1:21" x14ac:dyDescent="0.4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</row>
    <row r="1365" spans="1:21" x14ac:dyDescent="0.4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</row>
    <row r="1366" spans="1:21" x14ac:dyDescent="0.4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</row>
    <row r="1367" spans="1:21" x14ac:dyDescent="0.4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</row>
    <row r="1368" spans="1:21" x14ac:dyDescent="0.4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</row>
    <row r="1369" spans="1:21" x14ac:dyDescent="0.4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</row>
    <row r="1370" spans="1:21" x14ac:dyDescent="0.4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</row>
    <row r="1371" spans="1:21" x14ac:dyDescent="0.4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</row>
    <row r="1372" spans="1:21" x14ac:dyDescent="0.4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</row>
    <row r="1373" spans="1:21" x14ac:dyDescent="0.4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</row>
    <row r="1374" spans="1:21" x14ac:dyDescent="0.4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</row>
    <row r="1375" spans="1:21" x14ac:dyDescent="0.4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</row>
    <row r="1376" spans="1:21" x14ac:dyDescent="0.4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</row>
    <row r="1377" spans="1:21" x14ac:dyDescent="0.4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</row>
    <row r="1378" spans="1:21" x14ac:dyDescent="0.4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</row>
    <row r="1379" spans="1:21" x14ac:dyDescent="0.4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</row>
    <row r="1380" spans="1:21" x14ac:dyDescent="0.4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</row>
    <row r="1381" spans="1:21" x14ac:dyDescent="0.4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</row>
    <row r="1382" spans="1:21" x14ac:dyDescent="0.4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</row>
    <row r="1383" spans="1:21" x14ac:dyDescent="0.4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</row>
    <row r="1384" spans="1:21" x14ac:dyDescent="0.4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</row>
    <row r="1385" spans="1:21" x14ac:dyDescent="0.4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</row>
    <row r="1386" spans="1:21" x14ac:dyDescent="0.4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</row>
    <row r="1387" spans="1:21" x14ac:dyDescent="0.4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</row>
    <row r="1388" spans="1:21" x14ac:dyDescent="0.4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</row>
    <row r="1389" spans="1:21" x14ac:dyDescent="0.4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</row>
    <row r="1390" spans="1:21" x14ac:dyDescent="0.4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</row>
    <row r="1391" spans="1:21" x14ac:dyDescent="0.4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</row>
    <row r="1392" spans="1:21" x14ac:dyDescent="0.4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</row>
    <row r="1393" spans="1:21" x14ac:dyDescent="0.4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</row>
    <row r="1394" spans="1:21" x14ac:dyDescent="0.4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</row>
    <row r="1395" spans="1:21" x14ac:dyDescent="0.4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</row>
    <row r="1396" spans="1:21" x14ac:dyDescent="0.4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</row>
    <row r="1397" spans="1:21" x14ac:dyDescent="0.4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</row>
    <row r="1398" spans="1:21" x14ac:dyDescent="0.4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</row>
    <row r="1399" spans="1:21" x14ac:dyDescent="0.4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</row>
    <row r="1400" spans="1:21" x14ac:dyDescent="0.4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</row>
    <row r="1401" spans="1:21" x14ac:dyDescent="0.4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</row>
    <row r="1402" spans="1:21" x14ac:dyDescent="0.4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</row>
    <row r="1403" spans="1:21" x14ac:dyDescent="0.4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</row>
    <row r="1404" spans="1:21" x14ac:dyDescent="0.4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</row>
    <row r="1405" spans="1:21" x14ac:dyDescent="0.4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</row>
    <row r="1406" spans="1:21" x14ac:dyDescent="0.4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</row>
    <row r="1407" spans="1:21" x14ac:dyDescent="0.4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</row>
    <row r="1408" spans="1:21" x14ac:dyDescent="0.4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</row>
    <row r="1409" spans="1:21" x14ac:dyDescent="0.4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</row>
    <row r="1410" spans="1:21" x14ac:dyDescent="0.4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</row>
    <row r="1411" spans="1:21" x14ac:dyDescent="0.4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</row>
    <row r="1412" spans="1:21" x14ac:dyDescent="0.4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</row>
    <row r="1413" spans="1:21" x14ac:dyDescent="0.4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</row>
    <row r="1414" spans="1:21" x14ac:dyDescent="0.4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</row>
    <row r="1415" spans="1:21" x14ac:dyDescent="0.4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</row>
    <row r="1416" spans="1:21" x14ac:dyDescent="0.4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</row>
    <row r="1417" spans="1:21" x14ac:dyDescent="0.4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</row>
    <row r="1418" spans="1:21" x14ac:dyDescent="0.4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</row>
    <row r="1419" spans="1:21" x14ac:dyDescent="0.4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</row>
    <row r="1420" spans="1:21" x14ac:dyDescent="0.4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</row>
    <row r="1421" spans="1:21" x14ac:dyDescent="0.4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</row>
    <row r="1422" spans="1:21" x14ac:dyDescent="0.4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</row>
    <row r="1423" spans="1:21" x14ac:dyDescent="0.4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</row>
    <row r="1424" spans="1:21" x14ac:dyDescent="0.4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</row>
    <row r="1425" spans="1:21" x14ac:dyDescent="0.4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</row>
    <row r="1426" spans="1:21" x14ac:dyDescent="0.4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</row>
    <row r="1427" spans="1:21" x14ac:dyDescent="0.4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</row>
    <row r="1428" spans="1:21" x14ac:dyDescent="0.4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</row>
    <row r="1429" spans="1:21" x14ac:dyDescent="0.4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</row>
    <row r="1430" spans="1:21" x14ac:dyDescent="0.4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</row>
    <row r="1431" spans="1:21" x14ac:dyDescent="0.4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</row>
    <row r="1432" spans="1:21" x14ac:dyDescent="0.4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</row>
    <row r="1433" spans="1:21" x14ac:dyDescent="0.4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</row>
    <row r="1434" spans="1:21" x14ac:dyDescent="0.4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</row>
    <row r="1435" spans="1:21" x14ac:dyDescent="0.4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</row>
    <row r="1436" spans="1:21" x14ac:dyDescent="0.4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</row>
    <row r="1437" spans="1:21" x14ac:dyDescent="0.4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</row>
    <row r="1438" spans="1:21" x14ac:dyDescent="0.4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</row>
    <row r="1439" spans="1:21" x14ac:dyDescent="0.4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</row>
    <row r="1440" spans="1:21" x14ac:dyDescent="0.4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</row>
    <row r="1441" spans="1:21" x14ac:dyDescent="0.4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</row>
    <row r="1442" spans="1:21" x14ac:dyDescent="0.4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</row>
  </sheetData>
  <mergeCells count="4">
    <mergeCell ref="B7:S7"/>
    <mergeCell ref="B8:S8"/>
    <mergeCell ref="D4:Q4"/>
    <mergeCell ref="D5:Q5"/>
  </mergeCells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226"/>
  <sheetViews>
    <sheetView workbookViewId="0">
      <selection activeCell="F37" sqref="F37"/>
    </sheetView>
  </sheetViews>
  <sheetFormatPr defaultColWidth="8.85546875" defaultRowHeight="13.15" x14ac:dyDescent="0.4"/>
  <cols>
    <col min="1" max="1" width="23.85546875" customWidth="1"/>
    <col min="2" max="2" width="9.35546875" customWidth="1"/>
    <col min="8" max="8" width="12.85546875" customWidth="1"/>
    <col min="17" max="17" width="12.85546875" customWidth="1"/>
    <col min="24" max="24" width="10" bestFit="1" customWidth="1"/>
    <col min="26" max="26" width="12.85546875" customWidth="1"/>
    <col min="30" max="30" width="11.5" bestFit="1" customWidth="1"/>
    <col min="48" max="48" width="11.35546875" bestFit="1" customWidth="1"/>
    <col min="52" max="52" width="11.5" bestFit="1" customWidth="1"/>
    <col min="54" max="54" width="11.5" bestFit="1" customWidth="1"/>
  </cols>
  <sheetData>
    <row r="1" spans="1:59" x14ac:dyDescent="0.4">
      <c r="A1" s="3" t="s">
        <v>131</v>
      </c>
      <c r="B1" s="3"/>
      <c r="D1" s="15"/>
      <c r="G1" s="14"/>
      <c r="J1" s="15"/>
      <c r="M1" s="15"/>
      <c r="P1" s="15"/>
      <c r="S1" s="15"/>
      <c r="V1" s="15"/>
      <c r="W1" s="1"/>
      <c r="X1" s="1"/>
      <c r="Y1" s="15"/>
      <c r="AB1" s="15"/>
      <c r="AE1" s="15"/>
      <c r="AH1" s="15"/>
      <c r="AK1" s="15"/>
      <c r="AL1" s="1"/>
      <c r="AM1" s="1"/>
      <c r="AN1" s="15"/>
      <c r="AQ1" s="15"/>
      <c r="AT1" s="15"/>
      <c r="AW1" s="15"/>
      <c r="AX1" s="1"/>
      <c r="AY1" s="3" t="s">
        <v>141</v>
      </c>
    </row>
    <row r="2" spans="1:59" x14ac:dyDescent="0.4">
      <c r="A2" s="3" t="s">
        <v>11</v>
      </c>
      <c r="B2" s="103" t="s">
        <v>1</v>
      </c>
      <c r="C2" s="103"/>
      <c r="D2" s="15"/>
      <c r="E2" s="103" t="s">
        <v>4</v>
      </c>
      <c r="F2" s="103"/>
      <c r="G2" s="14"/>
      <c r="H2" s="103" t="s">
        <v>12</v>
      </c>
      <c r="I2" s="103"/>
      <c r="J2" s="15"/>
      <c r="K2" s="103" t="s">
        <v>17</v>
      </c>
      <c r="L2" s="103"/>
      <c r="M2" s="15"/>
      <c r="N2" s="103" t="s">
        <v>2</v>
      </c>
      <c r="O2" s="103"/>
      <c r="P2" s="15"/>
      <c r="Q2" s="103" t="s">
        <v>0</v>
      </c>
      <c r="R2" s="103"/>
      <c r="S2" s="15"/>
      <c r="T2" s="103" t="s">
        <v>18</v>
      </c>
      <c r="U2" s="103"/>
      <c r="V2" s="15"/>
      <c r="W2" s="103" t="s">
        <v>14</v>
      </c>
      <c r="X2" s="103"/>
      <c r="Y2" s="15"/>
      <c r="Z2" s="103" t="s">
        <v>14</v>
      </c>
      <c r="AA2" s="103"/>
      <c r="AB2" s="15"/>
      <c r="AC2" s="103" t="s">
        <v>19</v>
      </c>
      <c r="AD2" s="103"/>
      <c r="AE2" s="15"/>
      <c r="AF2" s="104" t="s">
        <v>20</v>
      </c>
      <c r="AG2" s="104"/>
      <c r="AH2" s="15"/>
      <c r="AJ2" s="3" t="s">
        <v>15</v>
      </c>
      <c r="AK2" s="15"/>
      <c r="AL2" s="105" t="s">
        <v>16</v>
      </c>
      <c r="AM2" s="105"/>
      <c r="AN2" s="15"/>
      <c r="AO2" s="103" t="s">
        <v>3</v>
      </c>
      <c r="AP2" s="103"/>
      <c r="AQ2" s="15"/>
      <c r="AR2" s="103" t="s">
        <v>9</v>
      </c>
      <c r="AS2" s="103"/>
      <c r="AT2" s="33"/>
      <c r="AU2" s="103" t="s">
        <v>140</v>
      </c>
      <c r="AV2" s="104"/>
      <c r="AW2" s="15"/>
      <c r="AX2" s="1"/>
      <c r="AY2" s="2" t="s">
        <v>5</v>
      </c>
      <c r="AZ2" s="2" t="s">
        <v>7</v>
      </c>
      <c r="BA2" s="2" t="s">
        <v>15</v>
      </c>
      <c r="BB2" s="2" t="s">
        <v>8</v>
      </c>
      <c r="BC2" s="2" t="s">
        <v>9</v>
      </c>
      <c r="BE2" s="2" t="s">
        <v>21</v>
      </c>
      <c r="BG2" s="2" t="s">
        <v>6</v>
      </c>
    </row>
    <row r="3" spans="1:59" x14ac:dyDescent="0.4">
      <c r="A3" s="3" t="s">
        <v>132</v>
      </c>
      <c r="B3" s="3"/>
      <c r="C3" s="5">
        <f>100*(C29/C23-1)</f>
        <v>-25.454545454545453</v>
      </c>
      <c r="D3" s="15"/>
      <c r="F3" s="5">
        <f>100*(F28/F6-1)</f>
        <v>-40.503660671835419</v>
      </c>
      <c r="G3" s="14"/>
      <c r="I3" s="5">
        <f>100*(I77/I51-1)</f>
        <v>-50.347999240523336</v>
      </c>
      <c r="J3" s="15"/>
      <c r="L3" s="5">
        <f>100*(L132/L58-1)</f>
        <v>-61.317705457959981</v>
      </c>
      <c r="M3" s="15"/>
      <c r="O3" s="5">
        <f>100*(O26/O6-1)</f>
        <v>-50.491210511747056</v>
      </c>
      <c r="P3" s="15"/>
      <c r="R3" s="5">
        <f>100*(R156/R90-1)</f>
        <v>-40.208050014482723</v>
      </c>
      <c r="S3" s="15"/>
      <c r="U3" s="5">
        <f>100*(U17/U14-1)</f>
        <v>-18.959080283141716</v>
      </c>
      <c r="V3" s="15"/>
      <c r="W3" s="1"/>
      <c r="X3" s="5">
        <f>100*(X15/X9-1)</f>
        <v>-25.477426015766703</v>
      </c>
      <c r="Y3" s="15"/>
      <c r="AA3" s="5">
        <f>100*(AA98/AA75-1)</f>
        <v>-41.461171676265316</v>
      </c>
      <c r="AB3" s="15"/>
      <c r="AD3" s="5">
        <f>100*(AD45/AD13-1)</f>
        <v>-56.203435101174136</v>
      </c>
      <c r="AE3" s="15"/>
      <c r="AG3" s="5">
        <f>100*(AG63/AG15-1)</f>
        <v>-21.391944842007725</v>
      </c>
      <c r="AH3" s="15"/>
      <c r="AJ3" s="5">
        <f>100*(AJ17/AJ13-1)</f>
        <v>-33.298432702560078</v>
      </c>
      <c r="AK3" s="15"/>
      <c r="AL3" s="1"/>
      <c r="AM3" s="5">
        <f>100*(AM29/AM6-1)</f>
        <v>-32.034953334657921</v>
      </c>
      <c r="AN3" s="15"/>
      <c r="AP3" s="5">
        <f>100*(AP25/AP8-1)</f>
        <v>-19.980123819475416</v>
      </c>
      <c r="AQ3" s="15"/>
      <c r="AS3" s="5">
        <f>100*(AS48/AS41-1)</f>
        <v>-12.570716702948115</v>
      </c>
      <c r="AT3" s="34"/>
      <c r="AV3" s="5">
        <f>AVERAGE(B3:AS3)</f>
        <v>-35.313363721939403</v>
      </c>
      <c r="AW3" s="15"/>
      <c r="AX3" s="1"/>
      <c r="AY3" s="5">
        <f>100*(AY40/AY36-1)</f>
        <v>-4.3530626082363355</v>
      </c>
      <c r="AZ3" s="5">
        <f>100*(AZ42/AZ35-1)</f>
        <v>-23.695781142220561</v>
      </c>
      <c r="BA3" s="5">
        <f>100*(BA40/BA34-1)</f>
        <v>-4.3196556293652488</v>
      </c>
      <c r="BB3" s="5">
        <f>100*(BB40/BB36-1)</f>
        <v>-14.458308975702616</v>
      </c>
      <c r="BC3" s="5">
        <f>100*(BC40/BC30-1)</f>
        <v>-28.652451692086423</v>
      </c>
      <c r="BE3" s="5">
        <f>100*(BE13/BE12-1)</f>
        <v>-11.299710184915657</v>
      </c>
      <c r="BG3" s="5">
        <f>100*(BG109/BG98-1)</f>
        <v>-15.208099787329399</v>
      </c>
    </row>
    <row r="4" spans="1:59" x14ac:dyDescent="0.4">
      <c r="A4" s="3" t="s">
        <v>124</v>
      </c>
      <c r="C4">
        <f>2003-1999</f>
        <v>4</v>
      </c>
      <c r="D4" s="15"/>
      <c r="F4">
        <f>2003-1997</f>
        <v>6</v>
      </c>
      <c r="G4" s="14"/>
      <c r="I4">
        <f>1995-1989</f>
        <v>6</v>
      </c>
      <c r="J4" s="15"/>
      <c r="L4">
        <f>2003-1997</f>
        <v>6</v>
      </c>
      <c r="M4" s="15"/>
      <c r="O4">
        <f>1999-1994</f>
        <v>5</v>
      </c>
      <c r="P4" s="15"/>
      <c r="R4">
        <f>2008-1991</f>
        <v>17</v>
      </c>
      <c r="S4" s="15"/>
      <c r="U4">
        <f>1999-1996</f>
        <v>3</v>
      </c>
      <c r="V4" s="15"/>
      <c r="W4" s="1"/>
      <c r="X4" s="1">
        <f>1905-1899</f>
        <v>6</v>
      </c>
      <c r="Y4" s="15"/>
      <c r="AA4">
        <f>1993-1987</f>
        <v>6</v>
      </c>
      <c r="AB4" s="15"/>
      <c r="AD4">
        <f>2004-1996</f>
        <v>8</v>
      </c>
      <c r="AE4" s="15"/>
      <c r="AG4">
        <f>2001-1997</f>
        <v>4</v>
      </c>
      <c r="AH4" s="15"/>
      <c r="AJ4">
        <f>1982-1978</f>
        <v>4</v>
      </c>
      <c r="AK4" s="15"/>
      <c r="AL4" s="1"/>
      <c r="AM4" s="1">
        <f>1995-1990</f>
        <v>5</v>
      </c>
      <c r="AN4" s="15"/>
      <c r="AP4">
        <f>1999-1995</f>
        <v>4</v>
      </c>
      <c r="AQ4" s="15"/>
      <c r="AS4">
        <f>1932-1925</f>
        <v>7</v>
      </c>
      <c r="AT4" s="15"/>
      <c r="AV4" s="44">
        <f>AVERAGE(B4:AS4)</f>
        <v>6.0666666666666664</v>
      </c>
      <c r="AW4" s="15"/>
      <c r="AX4" s="1"/>
      <c r="AY4">
        <f>2008-2007</f>
        <v>1</v>
      </c>
      <c r="AZ4">
        <f>2008-2007</f>
        <v>1</v>
      </c>
      <c r="BA4">
        <f>2008-2007</f>
        <v>1</v>
      </c>
      <c r="BB4">
        <f>2008-2007</f>
        <v>1</v>
      </c>
      <c r="BC4">
        <f>2008-2006</f>
        <v>2</v>
      </c>
      <c r="BE4">
        <f>2008-2007</f>
        <v>1</v>
      </c>
      <c r="BG4">
        <f>2008-2007</f>
        <v>1</v>
      </c>
    </row>
    <row r="5" spans="1:59" x14ac:dyDescent="0.4">
      <c r="A5" s="3" t="s">
        <v>136</v>
      </c>
      <c r="B5" s="3"/>
      <c r="C5" s="3" t="s">
        <v>133</v>
      </c>
      <c r="D5" s="15"/>
      <c r="E5" s="3"/>
      <c r="F5" s="3" t="s">
        <v>134</v>
      </c>
      <c r="G5" s="14"/>
      <c r="H5" s="3"/>
      <c r="I5" s="3" t="s">
        <v>134</v>
      </c>
      <c r="J5" s="15"/>
      <c r="K5" s="3"/>
      <c r="L5" s="3" t="s">
        <v>135</v>
      </c>
      <c r="M5" s="15"/>
      <c r="O5" s="3" t="s">
        <v>134</v>
      </c>
      <c r="P5" s="15"/>
      <c r="R5" s="3" t="s">
        <v>139</v>
      </c>
      <c r="S5" s="15"/>
      <c r="U5" s="3" t="s">
        <v>138</v>
      </c>
      <c r="V5" s="15"/>
      <c r="W5" s="1"/>
      <c r="X5" s="3" t="s">
        <v>138</v>
      </c>
      <c r="Y5" s="15"/>
      <c r="AA5" s="3" t="s">
        <v>134</v>
      </c>
      <c r="AB5" s="15"/>
      <c r="AD5" s="3" t="s">
        <v>134</v>
      </c>
      <c r="AE5" s="15"/>
      <c r="AG5" s="3" t="s">
        <v>135</v>
      </c>
      <c r="AH5" s="15"/>
      <c r="AJ5" s="3" t="s">
        <v>138</v>
      </c>
      <c r="AK5" s="15"/>
      <c r="AL5" s="1"/>
      <c r="AM5" s="3" t="s">
        <v>134</v>
      </c>
      <c r="AN5" s="15"/>
      <c r="AP5" s="3" t="s">
        <v>134</v>
      </c>
      <c r="AQ5" s="15"/>
      <c r="AS5" s="3" t="s">
        <v>138</v>
      </c>
      <c r="AT5" s="35"/>
      <c r="AW5" s="15"/>
      <c r="AX5" s="1"/>
      <c r="AY5" s="3" t="s">
        <v>134</v>
      </c>
      <c r="AZ5" s="3" t="s">
        <v>134</v>
      </c>
      <c r="BA5" s="3" t="s">
        <v>134</v>
      </c>
      <c r="BB5" s="3" t="s">
        <v>134</v>
      </c>
      <c r="BC5" s="3" t="s">
        <v>134</v>
      </c>
      <c r="BE5" s="3" t="s">
        <v>138</v>
      </c>
      <c r="BG5" s="3" t="s">
        <v>135</v>
      </c>
    </row>
    <row r="6" spans="1:59" x14ac:dyDescent="0.4">
      <c r="B6" s="10">
        <v>1980</v>
      </c>
      <c r="C6" s="10"/>
      <c r="D6" s="15"/>
      <c r="E6" s="17" t="s">
        <v>76</v>
      </c>
      <c r="F6" s="19">
        <v>84.493030801706297</v>
      </c>
      <c r="G6" s="14"/>
      <c r="H6" s="22">
        <v>28491</v>
      </c>
      <c r="I6" s="4">
        <v>77.772416971563146</v>
      </c>
      <c r="J6" s="15"/>
      <c r="K6" s="25">
        <v>33998</v>
      </c>
      <c r="L6" s="4">
        <v>103.17848410757948</v>
      </c>
      <c r="M6" s="15"/>
      <c r="N6" s="27" t="s">
        <v>61</v>
      </c>
      <c r="O6" s="23">
        <v>241.33938894873813</v>
      </c>
      <c r="P6" s="15"/>
      <c r="Q6" s="22">
        <v>25569</v>
      </c>
      <c r="R6" s="4">
        <v>70.302772811073467</v>
      </c>
      <c r="S6" s="15"/>
      <c r="T6" s="11">
        <v>1988</v>
      </c>
      <c r="U6" s="4">
        <v>137.7682146912916</v>
      </c>
      <c r="V6" s="15"/>
      <c r="W6" s="39">
        <v>1896</v>
      </c>
      <c r="X6" s="40">
        <v>91.598618161036441</v>
      </c>
      <c r="Y6" s="15"/>
      <c r="Z6" s="22">
        <v>25569</v>
      </c>
      <c r="AA6" s="4">
        <v>85.741685670049236</v>
      </c>
      <c r="AB6" s="15"/>
      <c r="AC6" s="27" t="s">
        <v>64</v>
      </c>
      <c r="AD6" s="28">
        <v>79971.181556195967</v>
      </c>
      <c r="AE6" s="15"/>
      <c r="AF6" s="25">
        <v>35244</v>
      </c>
      <c r="AG6" s="4">
        <v>91.88067206848072</v>
      </c>
      <c r="AH6" s="15"/>
      <c r="AI6" s="1">
        <v>1971</v>
      </c>
      <c r="AJ6" s="4">
        <v>99.668426640355875</v>
      </c>
      <c r="AK6" s="15"/>
      <c r="AL6" s="37" t="s">
        <v>45</v>
      </c>
      <c r="AM6" s="23">
        <v>136.19573437729363</v>
      </c>
      <c r="AN6" s="15"/>
      <c r="AO6" s="27" t="s">
        <v>65</v>
      </c>
      <c r="AP6" s="5">
        <v>133.31648701298701</v>
      </c>
      <c r="AQ6" s="15"/>
      <c r="AR6" s="1">
        <v>1890</v>
      </c>
      <c r="AS6" s="4">
        <v>100</v>
      </c>
      <c r="AT6" s="36"/>
      <c r="AW6" s="15"/>
      <c r="AX6" s="27" t="s">
        <v>85</v>
      </c>
      <c r="AY6" s="4">
        <v>114.74924440918666</v>
      </c>
      <c r="AZ6" s="46">
        <v>196190.42479375188</v>
      </c>
      <c r="BA6" s="45">
        <v>1018.7616584373682</v>
      </c>
      <c r="BB6" s="45">
        <v>84088.402637614578</v>
      </c>
      <c r="BC6" s="4">
        <v>115.80741974242414</v>
      </c>
      <c r="BD6" s="11">
        <v>2000</v>
      </c>
      <c r="BE6" s="20">
        <v>129</v>
      </c>
      <c r="BF6" s="25">
        <v>36616</v>
      </c>
      <c r="BG6" s="4">
        <v>100</v>
      </c>
    </row>
    <row r="7" spans="1:59" x14ac:dyDescent="0.4">
      <c r="B7" s="10">
        <v>1981</v>
      </c>
      <c r="C7" s="3">
        <v>1300</v>
      </c>
      <c r="D7" s="15"/>
      <c r="E7" s="17" t="s">
        <v>77</v>
      </c>
      <c r="F7" s="18">
        <v>80.98790264057412</v>
      </c>
      <c r="G7" s="14"/>
      <c r="H7" s="22">
        <v>28581</v>
      </c>
      <c r="I7" s="4">
        <v>77.742341520621792</v>
      </c>
      <c r="J7" s="15"/>
      <c r="K7" s="25">
        <v>34026</v>
      </c>
      <c r="L7" s="4">
        <v>103.77588306942754</v>
      </c>
      <c r="M7" s="15"/>
      <c r="N7" s="27" t="s">
        <v>62</v>
      </c>
      <c r="O7" s="4">
        <v>238.85399693762298</v>
      </c>
      <c r="P7" s="15"/>
      <c r="Q7" s="22">
        <v>25659</v>
      </c>
      <c r="R7" s="4"/>
      <c r="S7" s="15"/>
      <c r="T7" s="11">
        <v>1989</v>
      </c>
      <c r="U7" s="4">
        <v>140.01602680847961</v>
      </c>
      <c r="V7" s="15"/>
      <c r="W7" s="39">
        <v>1897</v>
      </c>
      <c r="X7" s="40">
        <v>93.301891969158945</v>
      </c>
      <c r="Y7" s="15"/>
      <c r="Z7" s="22">
        <v>25659</v>
      </c>
      <c r="AA7" s="4">
        <v>87.468854490677643</v>
      </c>
      <c r="AB7" s="15"/>
      <c r="AC7" s="27" t="s">
        <v>65</v>
      </c>
      <c r="AD7" s="28">
        <v>84269.66292134831</v>
      </c>
      <c r="AE7" s="15"/>
      <c r="AF7" s="25">
        <v>35277</v>
      </c>
      <c r="AG7" s="4">
        <v>91.444417737436638</v>
      </c>
      <c r="AH7" s="15"/>
      <c r="AI7" s="1">
        <v>1972</v>
      </c>
      <c r="AJ7" s="4">
        <v>98.206046277662452</v>
      </c>
      <c r="AK7" s="15"/>
      <c r="AL7" s="27" t="s">
        <v>46</v>
      </c>
      <c r="AM7" s="26">
        <v>135.44271651561246</v>
      </c>
      <c r="AN7" s="15"/>
      <c r="AO7" s="27" t="s">
        <v>66</v>
      </c>
      <c r="AP7" s="5">
        <v>133.38343970338983</v>
      </c>
      <c r="AQ7" s="15"/>
      <c r="AR7" s="1">
        <v>1891</v>
      </c>
      <c r="AS7" s="4">
        <v>88.011791056563922</v>
      </c>
      <c r="AT7" s="36"/>
      <c r="AW7" s="15"/>
      <c r="AX7" s="27" t="s">
        <v>86</v>
      </c>
      <c r="AY7" s="4">
        <v>111.67149133391486</v>
      </c>
      <c r="AZ7" s="46">
        <v>200043.59946055227</v>
      </c>
      <c r="BA7" s="45">
        <v>1037.0775865584937</v>
      </c>
      <c r="BB7" s="45">
        <v>87219.842533391013</v>
      </c>
      <c r="BC7" s="4">
        <v>117.59576532429409</v>
      </c>
      <c r="BD7" s="11">
        <v>2001</v>
      </c>
      <c r="BE7" s="20">
        <v>148.4647643625913</v>
      </c>
      <c r="BF7" s="25">
        <v>36644</v>
      </c>
      <c r="BG7" s="4">
        <v>101.38056680161942</v>
      </c>
    </row>
    <row r="8" spans="1:59" x14ac:dyDescent="0.4">
      <c r="B8" s="10">
        <v>1982</v>
      </c>
      <c r="C8" s="3"/>
      <c r="D8" s="15"/>
      <c r="E8" s="17" t="s">
        <v>78</v>
      </c>
      <c r="F8" s="18">
        <v>75.605387132535114</v>
      </c>
      <c r="G8" s="14"/>
      <c r="H8" s="22">
        <v>28672</v>
      </c>
      <c r="I8" s="4">
        <v>75.525574005966917</v>
      </c>
      <c r="J8" s="15"/>
      <c r="K8" s="25">
        <v>34059</v>
      </c>
      <c r="L8" s="4">
        <v>104.25790754257906</v>
      </c>
      <c r="M8" s="15"/>
      <c r="N8" s="27" t="s">
        <v>63</v>
      </c>
      <c r="O8" s="4">
        <v>236.09713124914688</v>
      </c>
      <c r="P8" s="15"/>
      <c r="Q8" s="22">
        <v>25750</v>
      </c>
      <c r="R8" s="4">
        <v>74.411155432393343</v>
      </c>
      <c r="S8" s="15"/>
      <c r="T8" s="11">
        <v>1990</v>
      </c>
      <c r="U8" s="4">
        <v>141.39671676823664</v>
      </c>
      <c r="V8" s="15"/>
      <c r="W8" s="39">
        <v>1898</v>
      </c>
      <c r="X8" s="40">
        <v>102.77893154825313</v>
      </c>
      <c r="Y8" s="15"/>
      <c r="Z8" s="22">
        <v>25750</v>
      </c>
      <c r="AA8" s="4">
        <v>86.209801629138795</v>
      </c>
      <c r="AB8" s="15"/>
      <c r="AC8" s="27" t="s">
        <v>66</v>
      </c>
      <c r="AD8" s="28">
        <v>91244.239631336386</v>
      </c>
      <c r="AE8" s="15"/>
      <c r="AF8" s="25">
        <v>35307</v>
      </c>
      <c r="AG8" s="4">
        <v>91.103790645434231</v>
      </c>
      <c r="AH8" s="15"/>
      <c r="AI8" s="1">
        <v>1973</v>
      </c>
      <c r="AJ8" s="4">
        <v>107.14872811051434</v>
      </c>
      <c r="AK8" s="15"/>
      <c r="AL8" s="27" t="s">
        <v>47</v>
      </c>
      <c r="AM8" s="26">
        <v>135.35485743279486</v>
      </c>
      <c r="AN8" s="15"/>
      <c r="AO8" s="27" t="s">
        <v>67</v>
      </c>
      <c r="AP8" s="31">
        <v>133.37449850560398</v>
      </c>
      <c r="AQ8" s="15"/>
      <c r="AR8" s="1">
        <v>1892</v>
      </c>
      <c r="AS8" s="4">
        <v>95.421736182503253</v>
      </c>
      <c r="AT8" s="36"/>
      <c r="AW8" s="15"/>
      <c r="AX8" s="27" t="s">
        <v>87</v>
      </c>
      <c r="AY8" s="4">
        <v>108.666805971781</v>
      </c>
      <c r="AZ8" s="46">
        <v>199660.36365101652</v>
      </c>
      <c r="BA8" s="45">
        <v>1038.1620014775995</v>
      </c>
      <c r="BB8" s="48">
        <v>86933.867818095314</v>
      </c>
      <c r="BC8" s="4">
        <v>119.23960131169203</v>
      </c>
      <c r="BD8" s="11">
        <v>2002</v>
      </c>
      <c r="BE8" s="20">
        <v>148.00330482673601</v>
      </c>
      <c r="BF8" s="25">
        <v>36677</v>
      </c>
      <c r="BG8" s="4">
        <v>102.55564516129031</v>
      </c>
    </row>
    <row r="9" spans="1:59" x14ac:dyDescent="0.4">
      <c r="B9" s="10">
        <v>1983</v>
      </c>
      <c r="C9" s="3">
        <v>400</v>
      </c>
      <c r="D9" s="15"/>
      <c r="E9" s="17" t="s">
        <v>79</v>
      </c>
      <c r="F9" s="18">
        <v>73.307502488991844</v>
      </c>
      <c r="G9" s="14"/>
      <c r="H9" s="22">
        <v>28764</v>
      </c>
      <c r="I9" s="4">
        <v>75.503439209390962</v>
      </c>
      <c r="J9" s="15"/>
      <c r="K9" s="25">
        <v>34089</v>
      </c>
      <c r="L9" s="4">
        <v>105.16826923076923</v>
      </c>
      <c r="M9" s="15"/>
      <c r="N9" s="27" t="s">
        <v>64</v>
      </c>
      <c r="O9" s="4">
        <v>233.37096340435272</v>
      </c>
      <c r="P9" s="15"/>
      <c r="Q9" s="22">
        <v>25842</v>
      </c>
      <c r="R9" s="4"/>
      <c r="S9" s="15"/>
      <c r="T9" s="11">
        <v>1991</v>
      </c>
      <c r="U9" s="4">
        <v>170.04037612118256</v>
      </c>
      <c r="V9" s="15"/>
      <c r="W9" s="39">
        <v>1899</v>
      </c>
      <c r="X9" s="42">
        <v>106.24728834160717</v>
      </c>
      <c r="Y9" s="15"/>
      <c r="Z9" s="22">
        <v>25842</v>
      </c>
      <c r="AA9" s="4">
        <v>87.351990000028778</v>
      </c>
      <c r="AB9" s="15"/>
      <c r="AC9" s="27" t="s">
        <v>67</v>
      </c>
      <c r="AD9" s="28">
        <v>101032.77952402335</v>
      </c>
      <c r="AE9" s="15"/>
      <c r="AF9" s="25">
        <v>35338</v>
      </c>
      <c r="AG9" s="4">
        <v>91.292902140665362</v>
      </c>
      <c r="AH9" s="15"/>
      <c r="AI9" s="1">
        <v>1974</v>
      </c>
      <c r="AJ9" s="4">
        <v>124.16854982455845</v>
      </c>
      <c r="AK9" s="15"/>
      <c r="AL9" s="27" t="s">
        <v>48</v>
      </c>
      <c r="AM9" s="26">
        <v>131.10253671820348</v>
      </c>
      <c r="AN9" s="15"/>
      <c r="AO9" s="27" t="s">
        <v>68</v>
      </c>
      <c r="AP9" s="5">
        <v>129.21952298288508</v>
      </c>
      <c r="AQ9" s="15"/>
      <c r="AR9" s="1">
        <v>1893</v>
      </c>
      <c r="AS9" s="4">
        <v>92.297385480981944</v>
      </c>
      <c r="AT9" s="36"/>
      <c r="AW9" s="15"/>
      <c r="AX9" s="27" t="s">
        <v>88</v>
      </c>
      <c r="AY9" s="4">
        <v>107.37458735760006</v>
      </c>
      <c r="AZ9" s="46">
        <v>209133.84180167408</v>
      </c>
      <c r="BA9" s="45">
        <v>1031.3607322996018</v>
      </c>
      <c r="BB9" s="45">
        <v>87209.473551585877</v>
      </c>
      <c r="BC9" s="4">
        <v>121.27085391311432</v>
      </c>
      <c r="BD9" s="11">
        <v>2003</v>
      </c>
      <c r="BE9" s="20">
        <v>178.84474612364411</v>
      </c>
      <c r="BF9" s="25">
        <v>36707</v>
      </c>
      <c r="BG9" s="4">
        <v>103.57609241587143</v>
      </c>
    </row>
    <row r="10" spans="1:59" x14ac:dyDescent="0.4">
      <c r="B10" s="10">
        <v>1984</v>
      </c>
      <c r="C10" s="3"/>
      <c r="D10" s="15"/>
      <c r="E10" s="17" t="s">
        <v>80</v>
      </c>
      <c r="F10" s="18">
        <v>73.0034507519144</v>
      </c>
      <c r="G10" s="14"/>
      <c r="H10" s="22">
        <v>28856</v>
      </c>
      <c r="I10" s="4">
        <v>75.555012956083544</v>
      </c>
      <c r="J10" s="15"/>
      <c r="K10" s="25">
        <v>34120</v>
      </c>
      <c r="L10" s="4">
        <v>108.10488676996424</v>
      </c>
      <c r="M10" s="15"/>
      <c r="N10" s="27" t="s">
        <v>65</v>
      </c>
      <c r="O10" s="4">
        <v>232.93591393558592</v>
      </c>
      <c r="P10" s="15"/>
      <c r="Q10" s="22">
        <v>25934</v>
      </c>
      <c r="R10" s="4">
        <v>77.370350310016619</v>
      </c>
      <c r="S10" s="15"/>
      <c r="T10" s="11">
        <v>1992</v>
      </c>
      <c r="U10" s="4">
        <v>182.10516786508714</v>
      </c>
      <c r="V10" s="15"/>
      <c r="W10" s="39">
        <v>1900</v>
      </c>
      <c r="X10" s="40">
        <v>93.438922354114126</v>
      </c>
      <c r="Y10" s="15"/>
      <c r="Z10" s="22">
        <v>25934</v>
      </c>
      <c r="AA10" s="4">
        <v>83.520479393198826</v>
      </c>
      <c r="AB10" s="15"/>
      <c r="AC10" s="27" t="s">
        <v>68</v>
      </c>
      <c r="AD10" s="28">
        <v>119733.92461197339</v>
      </c>
      <c r="AE10" s="15"/>
      <c r="AF10" s="25">
        <v>35369</v>
      </c>
      <c r="AG10" s="4">
        <v>91.473501978080435</v>
      </c>
      <c r="AH10" s="15"/>
      <c r="AI10" s="1">
        <v>1975</v>
      </c>
      <c r="AJ10" s="4">
        <v>115.83675697728593</v>
      </c>
      <c r="AK10" s="15"/>
      <c r="AL10" s="27" t="s">
        <v>49</v>
      </c>
      <c r="AM10" s="26">
        <v>133.59465276288003</v>
      </c>
      <c r="AN10" s="15"/>
      <c r="AO10" s="27" t="s">
        <v>69</v>
      </c>
      <c r="AP10" s="5">
        <v>127.03088262096773</v>
      </c>
      <c r="AQ10" s="15"/>
      <c r="AR10" s="1">
        <v>1894</v>
      </c>
      <c r="AS10" s="4">
        <v>123.98048277944351</v>
      </c>
      <c r="AT10" s="36"/>
      <c r="AW10" s="15"/>
      <c r="AX10" s="27" t="s">
        <v>89</v>
      </c>
      <c r="AY10" s="4">
        <v>115.34088067817392</v>
      </c>
      <c r="AZ10" s="46">
        <v>212069.67205515321</v>
      </c>
      <c r="BA10" s="45">
        <v>1066.5091035029716</v>
      </c>
      <c r="BB10" s="45">
        <v>90200.079242046297</v>
      </c>
      <c r="BC10" s="4">
        <v>122.36574363837627</v>
      </c>
      <c r="BD10" s="11">
        <v>2004</v>
      </c>
      <c r="BE10" s="20">
        <v>187.026880438391</v>
      </c>
      <c r="BF10" s="25">
        <v>36738</v>
      </c>
      <c r="BG10" s="4">
        <v>102.66586706646676</v>
      </c>
    </row>
    <row r="11" spans="1:59" x14ac:dyDescent="0.4">
      <c r="B11" s="10">
        <v>1985</v>
      </c>
      <c r="C11" s="3">
        <v>380</v>
      </c>
      <c r="D11" s="15"/>
      <c r="E11" s="17" t="s">
        <v>81</v>
      </c>
      <c r="F11" s="18">
        <v>70.430237088684436</v>
      </c>
      <c r="G11" s="14"/>
      <c r="H11" s="22">
        <v>28946</v>
      </c>
      <c r="I11" s="4">
        <v>75.570746672922766</v>
      </c>
      <c r="J11" s="15"/>
      <c r="K11" s="25">
        <v>34150</v>
      </c>
      <c r="L11" s="4">
        <v>112.17494089834517</v>
      </c>
      <c r="M11" s="15"/>
      <c r="N11" s="27" t="s">
        <v>66</v>
      </c>
      <c r="O11" s="4">
        <v>228.92888556621168</v>
      </c>
      <c r="P11" s="15"/>
      <c r="Q11" s="22">
        <v>26024</v>
      </c>
      <c r="R11" s="4"/>
      <c r="S11" s="15"/>
      <c r="T11" s="11">
        <v>1993</v>
      </c>
      <c r="U11" s="4">
        <v>184.46088015285284</v>
      </c>
      <c r="V11" s="15"/>
      <c r="W11" s="39">
        <v>1901</v>
      </c>
      <c r="X11" s="40">
        <v>90.330230777758032</v>
      </c>
      <c r="Y11" s="15"/>
      <c r="Z11" s="22">
        <v>26024</v>
      </c>
      <c r="AA11" s="4">
        <v>84.882589915200029</v>
      </c>
      <c r="AB11" s="15"/>
      <c r="AC11" s="27" t="s">
        <v>69</v>
      </c>
      <c r="AD11" s="28">
        <v>119612.06896551726</v>
      </c>
      <c r="AE11" s="15"/>
      <c r="AF11" s="25">
        <v>35398</v>
      </c>
      <c r="AG11" s="4">
        <v>91.563801896787993</v>
      </c>
      <c r="AH11" s="15"/>
      <c r="AI11" s="1">
        <v>1976</v>
      </c>
      <c r="AJ11" s="4">
        <v>116.29877049106092</v>
      </c>
      <c r="AK11" s="15"/>
      <c r="AL11" s="27" t="s">
        <v>50</v>
      </c>
      <c r="AM11" s="26">
        <v>130.29095712228772</v>
      </c>
      <c r="AN11" s="15"/>
      <c r="AO11" s="27" t="s">
        <v>70</v>
      </c>
      <c r="AP11" s="5">
        <v>125.35764043062203</v>
      </c>
      <c r="AQ11" s="15"/>
      <c r="AR11" s="1">
        <v>1895</v>
      </c>
      <c r="AS11" s="4">
        <v>117.45509156635744</v>
      </c>
      <c r="AT11" s="36"/>
      <c r="AW11" s="15"/>
      <c r="AX11" s="27" t="s">
        <v>90</v>
      </c>
      <c r="AY11" s="4">
        <v>106.93255721618695</v>
      </c>
      <c r="AZ11" s="46">
        <v>212828.12381350683</v>
      </c>
      <c r="BA11" s="45">
        <v>1089.3718442429179</v>
      </c>
      <c r="BB11" s="45">
        <v>92738.429790341557</v>
      </c>
      <c r="BC11" s="4">
        <v>123.59916908269528</v>
      </c>
      <c r="BD11" s="11">
        <v>2005</v>
      </c>
      <c r="BE11" s="20">
        <v>188.11971336575513</v>
      </c>
      <c r="BF11" s="25">
        <v>36769</v>
      </c>
      <c r="BG11" s="4">
        <v>103.47744851833252</v>
      </c>
    </row>
    <row r="12" spans="1:59" x14ac:dyDescent="0.4">
      <c r="B12" s="10">
        <v>1986</v>
      </c>
      <c r="C12" s="3"/>
      <c r="D12" s="15"/>
      <c r="E12" s="17" t="s">
        <v>82</v>
      </c>
      <c r="F12" s="18">
        <v>68.94994101120011</v>
      </c>
      <c r="G12" s="14"/>
      <c r="H12" s="22">
        <v>29037</v>
      </c>
      <c r="I12" s="4">
        <v>75.549872405504061</v>
      </c>
      <c r="J12" s="15"/>
      <c r="K12" s="25">
        <v>34180</v>
      </c>
      <c r="L12" s="4">
        <v>115.95744680851064</v>
      </c>
      <c r="M12" s="15"/>
      <c r="N12" s="27" t="s">
        <v>67</v>
      </c>
      <c r="O12" s="4">
        <v>227.89936707787248</v>
      </c>
      <c r="P12" s="15"/>
      <c r="Q12" s="22">
        <v>26115</v>
      </c>
      <c r="R12" s="4">
        <v>80.869062506226953</v>
      </c>
      <c r="S12" s="15"/>
      <c r="T12" s="11">
        <v>1994</v>
      </c>
      <c r="U12" s="4">
        <v>192.10702920244213</v>
      </c>
      <c r="V12" s="15"/>
      <c r="W12" s="39">
        <v>1902</v>
      </c>
      <c r="X12" s="40">
        <v>93.059743114886615</v>
      </c>
      <c r="Y12" s="15"/>
      <c r="Z12" s="22">
        <v>26115</v>
      </c>
      <c r="AA12" s="4">
        <v>84.332613549651981</v>
      </c>
      <c r="AB12" s="15"/>
      <c r="AC12" s="27" t="s">
        <v>70</v>
      </c>
      <c r="AD12" s="28">
        <v>118085.10638297873</v>
      </c>
      <c r="AE12" s="15"/>
      <c r="AF12" s="25">
        <v>35430</v>
      </c>
      <c r="AG12" s="4">
        <v>91.310181809091716</v>
      </c>
      <c r="AH12" s="15"/>
      <c r="AI12" s="1">
        <v>1977</v>
      </c>
      <c r="AJ12" s="4">
        <v>128.42319785140037</v>
      </c>
      <c r="AK12" s="15"/>
      <c r="AL12" s="27" t="s">
        <v>51</v>
      </c>
      <c r="AM12" s="26">
        <v>130.26370811821454</v>
      </c>
      <c r="AN12" s="15"/>
      <c r="AO12" s="27" t="s">
        <v>71</v>
      </c>
      <c r="AP12" s="5">
        <v>125.23912908445143</v>
      </c>
      <c r="AQ12" s="15"/>
      <c r="AR12" s="1">
        <v>1896</v>
      </c>
      <c r="AS12" s="4">
        <v>100.30299018534107</v>
      </c>
      <c r="AT12" s="36"/>
      <c r="AW12" s="15"/>
      <c r="AX12" s="27" t="s">
        <v>91</v>
      </c>
      <c r="AY12" s="4">
        <v>114.3889604879049</v>
      </c>
      <c r="AZ12" s="46">
        <v>201360.11170512871</v>
      </c>
      <c r="BA12" s="45">
        <v>1103.9090017678723</v>
      </c>
      <c r="BB12" s="45">
        <v>96347.931998524495</v>
      </c>
      <c r="BC12" s="4">
        <v>126.15042364153197</v>
      </c>
      <c r="BD12" s="11">
        <v>2006</v>
      </c>
      <c r="BE12" s="19">
        <v>204.89830021293494</v>
      </c>
      <c r="BF12" s="25">
        <v>36798</v>
      </c>
      <c r="BG12" s="4">
        <v>104.05754385964914</v>
      </c>
    </row>
    <row r="13" spans="1:59" x14ac:dyDescent="0.4">
      <c r="B13" s="10">
        <v>1987</v>
      </c>
      <c r="C13" s="3">
        <v>420</v>
      </c>
      <c r="D13" s="15"/>
      <c r="E13" s="17" t="s">
        <v>83</v>
      </c>
      <c r="F13" s="18">
        <v>67.462386588791631</v>
      </c>
      <c r="G13" s="14"/>
      <c r="H13" s="22">
        <v>29129</v>
      </c>
      <c r="I13" s="4">
        <v>75.212987166860884</v>
      </c>
      <c r="J13" s="15"/>
      <c r="K13" s="25">
        <v>34212</v>
      </c>
      <c r="L13" s="4">
        <v>115.78327444051824</v>
      </c>
      <c r="M13" s="15"/>
      <c r="N13" s="27" t="s">
        <v>68</v>
      </c>
      <c r="O13" s="4">
        <v>225.88246782365408</v>
      </c>
      <c r="P13" s="15"/>
      <c r="Q13" s="22">
        <v>26207</v>
      </c>
      <c r="R13" s="4"/>
      <c r="S13" s="15"/>
      <c r="T13" s="11">
        <v>1995</v>
      </c>
      <c r="U13" s="4">
        <v>220.39752179005828</v>
      </c>
      <c r="V13" s="15"/>
      <c r="W13" s="39">
        <v>1903</v>
      </c>
      <c r="X13" s="40">
        <v>92.139394317887451</v>
      </c>
      <c r="Y13" s="15"/>
      <c r="Z13" s="22">
        <v>26207</v>
      </c>
      <c r="AA13" s="4">
        <v>84.926094589796051</v>
      </c>
      <c r="AB13" s="15"/>
      <c r="AC13" s="27" t="s">
        <v>71</v>
      </c>
      <c r="AD13" s="29">
        <v>123002.52312867956</v>
      </c>
      <c r="AE13" s="15"/>
      <c r="AF13" s="25">
        <v>35461</v>
      </c>
      <c r="AG13" s="4">
        <v>91.611189198497939</v>
      </c>
      <c r="AH13" s="15"/>
      <c r="AI13" s="1">
        <v>1978</v>
      </c>
      <c r="AJ13" s="23">
        <v>143.04644275409908</v>
      </c>
      <c r="AK13" s="15"/>
      <c r="AL13" s="27" t="s">
        <v>52</v>
      </c>
      <c r="AM13" s="26">
        <v>127.33969841101012</v>
      </c>
      <c r="AN13" s="15"/>
      <c r="AO13" s="27" t="s">
        <v>72</v>
      </c>
      <c r="AP13" s="5">
        <v>123.53002345149982</v>
      </c>
      <c r="AQ13" s="15"/>
      <c r="AR13" s="1">
        <v>1897</v>
      </c>
      <c r="AS13" s="4">
        <v>106.51570280594892</v>
      </c>
      <c r="AT13" s="36"/>
      <c r="AW13" s="15"/>
      <c r="AX13" s="27" t="s">
        <v>92</v>
      </c>
      <c r="AY13" s="4">
        <v>109.52224083790729</v>
      </c>
      <c r="AZ13" s="46">
        <v>202252.77784848082</v>
      </c>
      <c r="BA13" s="45">
        <v>1114.8317089268405</v>
      </c>
      <c r="BB13" s="45">
        <v>97815.010570824525</v>
      </c>
      <c r="BC13" s="4">
        <v>128.21385692355929</v>
      </c>
      <c r="BD13" s="11">
        <v>2007</v>
      </c>
      <c r="BE13" s="20">
        <v>181.74538611505488</v>
      </c>
      <c r="BF13" s="25">
        <v>36830</v>
      </c>
      <c r="BG13" s="4">
        <v>103.80446650124068</v>
      </c>
    </row>
    <row r="14" spans="1:59" x14ac:dyDescent="0.4">
      <c r="B14" s="11">
        <v>1988</v>
      </c>
      <c r="C14" s="3"/>
      <c r="D14" s="15"/>
      <c r="E14" s="17" t="s">
        <v>84</v>
      </c>
      <c r="F14" s="18">
        <v>66.086537216571045</v>
      </c>
      <c r="G14" s="14"/>
      <c r="H14" s="22">
        <v>29221</v>
      </c>
      <c r="I14" s="4">
        <v>76.924811641920826</v>
      </c>
      <c r="J14" s="15"/>
      <c r="K14" s="25">
        <v>34242</v>
      </c>
      <c r="L14" s="4">
        <v>113.00813008130082</v>
      </c>
      <c r="M14" s="15"/>
      <c r="N14" s="27" t="s">
        <v>69</v>
      </c>
      <c r="O14" s="4">
        <v>219.04888280821618</v>
      </c>
      <c r="P14" s="15"/>
      <c r="Q14" s="22">
        <v>26299</v>
      </c>
      <c r="R14" s="4">
        <v>83.820777352714629</v>
      </c>
      <c r="S14" s="15"/>
      <c r="T14" s="11">
        <v>1996</v>
      </c>
      <c r="U14" s="23">
        <v>240.44310015420169</v>
      </c>
      <c r="V14" s="15"/>
      <c r="W14" s="39">
        <v>1904</v>
      </c>
      <c r="X14" s="40">
        <v>85.273197108009114</v>
      </c>
      <c r="Y14" s="15"/>
      <c r="Z14" s="22">
        <v>26299</v>
      </c>
      <c r="AA14" s="4">
        <v>82.949559396696216</v>
      </c>
      <c r="AB14" s="15"/>
      <c r="AC14" s="27" t="s">
        <v>72</v>
      </c>
      <c r="AD14" s="28">
        <v>122027.53441802252</v>
      </c>
      <c r="AE14" s="15"/>
      <c r="AF14" s="25">
        <v>35489</v>
      </c>
      <c r="AG14" s="4">
        <v>91.900873236338896</v>
      </c>
      <c r="AH14" s="15"/>
      <c r="AI14" s="1">
        <v>1979</v>
      </c>
      <c r="AJ14" s="4">
        <v>129.28177620054001</v>
      </c>
      <c r="AK14" s="15"/>
      <c r="AL14" s="27" t="s">
        <v>53</v>
      </c>
      <c r="AM14" s="26">
        <v>120.95201615581468</v>
      </c>
      <c r="AN14" s="15"/>
      <c r="AO14" s="27" t="s">
        <v>73</v>
      </c>
      <c r="AP14" s="5">
        <v>128.2753345945946</v>
      </c>
      <c r="AQ14" s="15"/>
      <c r="AR14" s="1">
        <v>1898</v>
      </c>
      <c r="AS14" s="4">
        <v>110.18413977609029</v>
      </c>
      <c r="AT14" s="36"/>
      <c r="AW14" s="15"/>
      <c r="AX14" s="27" t="s">
        <v>93</v>
      </c>
      <c r="AY14" s="4">
        <v>110.4517412247904</v>
      </c>
      <c r="AZ14" s="46">
        <v>210124.18646866217</v>
      </c>
      <c r="BA14" s="45">
        <v>1176.2340111805422</v>
      </c>
      <c r="BB14" s="45">
        <v>100799.15433403806</v>
      </c>
      <c r="BC14" s="4">
        <v>130.45791672846147</v>
      </c>
      <c r="BD14" s="11">
        <v>2008</v>
      </c>
      <c r="BF14" s="25">
        <v>36860</v>
      </c>
      <c r="BG14" s="4">
        <v>104.07936665017318</v>
      </c>
    </row>
    <row r="15" spans="1:59" x14ac:dyDescent="0.4">
      <c r="B15" s="11">
        <v>1989</v>
      </c>
      <c r="C15" s="3">
        <v>420</v>
      </c>
      <c r="D15" s="15"/>
      <c r="E15" s="17" t="s">
        <v>85</v>
      </c>
      <c r="F15" s="18">
        <v>63.380934796834389</v>
      </c>
      <c r="G15" s="14"/>
      <c r="H15" s="22">
        <v>29312</v>
      </c>
      <c r="I15" s="4">
        <v>77.665488370026537</v>
      </c>
      <c r="J15" s="15"/>
      <c r="K15" s="25">
        <v>34271</v>
      </c>
      <c r="L15" s="4">
        <v>109.77011494252874</v>
      </c>
      <c r="M15" s="15"/>
      <c r="N15" s="27" t="s">
        <v>70</v>
      </c>
      <c r="O15" s="4">
        <v>219.26616048656965</v>
      </c>
      <c r="P15" s="15"/>
      <c r="Q15" s="22">
        <v>26390</v>
      </c>
      <c r="R15" s="4"/>
      <c r="S15" s="15"/>
      <c r="T15" s="11">
        <v>1997</v>
      </c>
      <c r="U15" s="4">
        <v>238.62848553072209</v>
      </c>
      <c r="V15" s="15"/>
      <c r="W15" s="39">
        <v>1905</v>
      </c>
      <c r="X15" s="43">
        <v>79.178214060615886</v>
      </c>
      <c r="Y15" s="15"/>
      <c r="Z15" s="22">
        <v>26390</v>
      </c>
      <c r="AA15" s="4">
        <v>83.585046869257624</v>
      </c>
      <c r="AB15" s="15"/>
      <c r="AC15" s="27" t="s">
        <v>73</v>
      </c>
      <c r="AD15" s="28">
        <v>119582.9926410466</v>
      </c>
      <c r="AE15" s="15"/>
      <c r="AF15" s="25">
        <v>35520</v>
      </c>
      <c r="AG15" s="23">
        <v>91.915610135823627</v>
      </c>
      <c r="AH15" s="15"/>
      <c r="AI15" s="1">
        <v>1980</v>
      </c>
      <c r="AJ15" s="4">
        <v>117.21088004326133</v>
      </c>
      <c r="AK15" s="15"/>
      <c r="AL15" s="27" t="s">
        <v>54</v>
      </c>
      <c r="AM15" s="26">
        <v>119.13714678297276</v>
      </c>
      <c r="AN15" s="15"/>
      <c r="AO15" s="27" t="s">
        <v>74</v>
      </c>
      <c r="AP15" s="5">
        <v>127.67080543021032</v>
      </c>
      <c r="AQ15" s="15"/>
      <c r="AR15" s="1">
        <v>1899</v>
      </c>
      <c r="AS15" s="4">
        <v>103.85311334184748</v>
      </c>
      <c r="AT15" s="36"/>
      <c r="AW15" s="15"/>
      <c r="AX15" s="27" t="s">
        <v>94</v>
      </c>
      <c r="AY15" s="4">
        <v>107.38469185195638</v>
      </c>
      <c r="AZ15" s="46">
        <v>213250.91739428075</v>
      </c>
      <c r="BA15" s="45">
        <v>1222.921894646822</v>
      </c>
      <c r="BB15" s="45">
        <v>108491.61425576519</v>
      </c>
      <c r="BC15" s="4">
        <v>132.40014686512353</v>
      </c>
      <c r="BF15" s="25">
        <v>36889</v>
      </c>
      <c r="BG15" s="4">
        <v>104.6624443344879</v>
      </c>
    </row>
    <row r="16" spans="1:59" x14ac:dyDescent="0.4">
      <c r="B16" s="11">
        <v>1990</v>
      </c>
      <c r="C16" s="3"/>
      <c r="D16" s="15"/>
      <c r="E16" s="17" t="s">
        <v>86</v>
      </c>
      <c r="F16" s="18">
        <v>59.554235360328946</v>
      </c>
      <c r="G16" s="14"/>
      <c r="H16" s="22">
        <v>29403</v>
      </c>
      <c r="I16" s="4">
        <v>78.834437667750805</v>
      </c>
      <c r="J16" s="15"/>
      <c r="K16" s="25">
        <v>34303</v>
      </c>
      <c r="L16" s="4">
        <v>112.15596330275228</v>
      </c>
      <c r="M16" s="15"/>
      <c r="N16" s="27" t="s">
        <v>71</v>
      </c>
      <c r="O16" s="4">
        <v>219.18087718347414</v>
      </c>
      <c r="P16" s="15"/>
      <c r="Q16" s="22">
        <v>26481</v>
      </c>
      <c r="R16" s="4">
        <v>88.486093765312006</v>
      </c>
      <c r="S16" s="15"/>
      <c r="T16" s="11">
        <v>1998</v>
      </c>
      <c r="U16" s="4">
        <v>205.10169987941379</v>
      </c>
      <c r="V16" s="15"/>
      <c r="W16" s="39">
        <v>1906</v>
      </c>
      <c r="X16" s="40">
        <v>88.827491050424328</v>
      </c>
      <c r="Y16" s="15"/>
      <c r="Z16" s="22">
        <v>26481</v>
      </c>
      <c r="AA16" s="4">
        <v>81.832457176837679</v>
      </c>
      <c r="AB16" s="15"/>
      <c r="AC16" s="27" t="s">
        <v>74</v>
      </c>
      <c r="AD16" s="28">
        <v>118277.39587545494</v>
      </c>
      <c r="AE16" s="15"/>
      <c r="AF16" s="25">
        <v>35550</v>
      </c>
      <c r="AG16" s="4">
        <v>91.580898395859805</v>
      </c>
      <c r="AH16" s="15"/>
      <c r="AI16" s="1">
        <v>1981</v>
      </c>
      <c r="AJ16" s="4">
        <v>105.86065610057315</v>
      </c>
      <c r="AK16" s="15"/>
      <c r="AL16" s="27" t="s">
        <v>55</v>
      </c>
      <c r="AM16" s="26">
        <v>115.89520739876423</v>
      </c>
      <c r="AN16" s="15"/>
      <c r="AO16" s="27" t="s">
        <v>75</v>
      </c>
      <c r="AP16" s="5">
        <v>128.64619449814126</v>
      </c>
      <c r="AQ16" s="15"/>
      <c r="AR16" s="1">
        <v>1900</v>
      </c>
      <c r="AS16" s="4">
        <v>101.57429475419818</v>
      </c>
      <c r="AT16" s="36"/>
      <c r="AW16" s="15"/>
      <c r="AX16" s="27" t="s">
        <v>95</v>
      </c>
      <c r="AY16" s="4">
        <v>112.35381991900178</v>
      </c>
      <c r="AZ16" s="46">
        <v>214935.97967299729</v>
      </c>
      <c r="BA16" s="45">
        <v>1253.8499073520461</v>
      </c>
      <c r="BB16" s="45">
        <v>116052.3560209424</v>
      </c>
      <c r="BC16" s="4">
        <v>135.6444359666672</v>
      </c>
      <c r="BF16" s="25">
        <v>36922</v>
      </c>
      <c r="BG16" s="4">
        <v>104.50731225296444</v>
      </c>
    </row>
    <row r="17" spans="2:59" x14ac:dyDescent="0.4">
      <c r="B17" s="11">
        <v>1991</v>
      </c>
      <c r="C17" s="3">
        <v>900</v>
      </c>
      <c r="D17" s="15"/>
      <c r="E17" s="17" t="s">
        <v>87</v>
      </c>
      <c r="F17" s="18">
        <v>58.590443942106482</v>
      </c>
      <c r="G17" s="14"/>
      <c r="H17" s="22">
        <v>29495</v>
      </c>
      <c r="I17" s="4">
        <v>76.384435144101587</v>
      </c>
      <c r="J17" s="15"/>
      <c r="K17" s="25">
        <v>34334</v>
      </c>
      <c r="L17" s="4">
        <v>114.80637813211845</v>
      </c>
      <c r="M17" s="15"/>
      <c r="N17" s="27" t="s">
        <v>72</v>
      </c>
      <c r="O17" s="4">
        <v>219.04963543374117</v>
      </c>
      <c r="P17" s="15"/>
      <c r="Q17" s="22">
        <v>26573</v>
      </c>
      <c r="R17" s="4"/>
      <c r="S17" s="15"/>
      <c r="T17" s="11">
        <v>1999</v>
      </c>
      <c r="U17" s="24">
        <v>194.85729976069175</v>
      </c>
      <c r="V17" s="15"/>
      <c r="W17" s="39">
        <v>1907</v>
      </c>
      <c r="X17" s="40">
        <v>84.828297662930609</v>
      </c>
      <c r="Y17" s="15"/>
      <c r="Z17" s="22">
        <v>26573</v>
      </c>
      <c r="AA17" s="4">
        <v>83.036330103391037</v>
      </c>
      <c r="AB17" s="15"/>
      <c r="AC17" s="27" t="s">
        <v>75</v>
      </c>
      <c r="AD17" s="28">
        <v>116580.31088082901</v>
      </c>
      <c r="AE17" s="15"/>
      <c r="AF17" s="25">
        <v>35580</v>
      </c>
      <c r="AG17" s="4">
        <v>91.409155359794099</v>
      </c>
      <c r="AH17" s="15"/>
      <c r="AI17" s="1">
        <v>1982</v>
      </c>
      <c r="AJ17" s="24">
        <v>95.414219280219271</v>
      </c>
      <c r="AK17" s="15"/>
      <c r="AL17" s="27" t="s">
        <v>56</v>
      </c>
      <c r="AM17" s="26">
        <v>105.96491245056438</v>
      </c>
      <c r="AN17" s="15"/>
      <c r="AO17" s="27" t="s">
        <v>76</v>
      </c>
      <c r="AP17" s="5">
        <v>132.30312178325482</v>
      </c>
      <c r="AQ17" s="15"/>
      <c r="AR17" s="1">
        <v>1901</v>
      </c>
      <c r="AS17" s="4">
        <v>87.326095502592906</v>
      </c>
      <c r="AT17" s="36"/>
      <c r="AW17" s="15"/>
      <c r="AX17" s="27" t="s">
        <v>96</v>
      </c>
      <c r="AY17" s="4">
        <v>106.97879766571421</v>
      </c>
      <c r="AZ17" s="46">
        <v>220338.71227137028</v>
      </c>
      <c r="BA17" s="45">
        <v>1258.3042842527313</v>
      </c>
      <c r="BB17" s="45">
        <v>120770.83333333333</v>
      </c>
      <c r="BC17" s="4">
        <v>138.75589472704962</v>
      </c>
      <c r="BF17" s="25">
        <v>36950</v>
      </c>
      <c r="BG17" s="4">
        <v>104.88224852071006</v>
      </c>
    </row>
    <row r="18" spans="2:59" x14ac:dyDescent="0.4">
      <c r="B18" s="11">
        <v>1992</v>
      </c>
      <c r="C18" s="3"/>
      <c r="D18" s="15"/>
      <c r="E18" s="17" t="s">
        <v>88</v>
      </c>
      <c r="F18" s="18">
        <v>58.615846441888934</v>
      </c>
      <c r="G18" s="14"/>
      <c r="H18" s="22">
        <v>29587</v>
      </c>
      <c r="I18" s="4">
        <v>79.612327659674179</v>
      </c>
      <c r="J18" s="15"/>
      <c r="K18" s="25">
        <v>34365</v>
      </c>
      <c r="L18" s="4">
        <v>122.80501710376284</v>
      </c>
      <c r="M18" s="15"/>
      <c r="N18" s="27" t="s">
        <v>73</v>
      </c>
      <c r="O18" s="4">
        <v>216.06870715232938</v>
      </c>
      <c r="P18" s="15"/>
      <c r="Q18" s="22">
        <v>26665</v>
      </c>
      <c r="R18" s="4">
        <v>99.330190304815773</v>
      </c>
      <c r="S18" s="15"/>
      <c r="T18" s="11">
        <v>2000</v>
      </c>
      <c r="U18" s="4">
        <v>203.39473852094673</v>
      </c>
      <c r="V18" s="15"/>
      <c r="W18" s="39">
        <v>1908</v>
      </c>
      <c r="X18" s="40">
        <v>86.597434116359395</v>
      </c>
      <c r="Y18" s="15"/>
      <c r="Z18" s="22">
        <v>26665</v>
      </c>
      <c r="AA18" s="4">
        <v>81.411350782308716</v>
      </c>
      <c r="AB18" s="15"/>
      <c r="AC18" s="27" t="s">
        <v>76</v>
      </c>
      <c r="AD18" s="28">
        <v>114931.23772102162</v>
      </c>
      <c r="AE18" s="15"/>
      <c r="AF18" s="25">
        <v>35611</v>
      </c>
      <c r="AG18" s="4">
        <v>91.241227940708612</v>
      </c>
      <c r="AH18" s="15"/>
      <c r="AI18" s="1">
        <v>1983</v>
      </c>
      <c r="AJ18" s="4">
        <v>101.20602803223268</v>
      </c>
      <c r="AK18" s="15"/>
      <c r="AL18" s="27" t="s">
        <v>57</v>
      </c>
      <c r="AM18" s="26">
        <v>97.329542246788108</v>
      </c>
      <c r="AN18" s="15"/>
      <c r="AO18" s="27" t="s">
        <v>77</v>
      </c>
      <c r="AP18" s="5">
        <v>133.2249840595</v>
      </c>
      <c r="AQ18" s="15"/>
      <c r="AR18" s="1">
        <v>1902</v>
      </c>
      <c r="AS18" s="4">
        <v>100.4736445014437</v>
      </c>
      <c r="AT18" s="36"/>
      <c r="AW18" s="15"/>
      <c r="AX18" s="27" t="s">
        <v>97</v>
      </c>
      <c r="AY18" s="4">
        <v>109.05737759016509</v>
      </c>
      <c r="AZ18" s="46">
        <v>225612.47526114233</v>
      </c>
      <c r="BA18" s="45">
        <v>1326.2004739094336</v>
      </c>
      <c r="BB18" s="45">
        <v>124935.38637424992</v>
      </c>
      <c r="BC18" s="4">
        <v>140.18314090700073</v>
      </c>
      <c r="BF18" s="25">
        <v>36980</v>
      </c>
      <c r="BG18" s="4">
        <v>104.07274509803921</v>
      </c>
    </row>
    <row r="19" spans="2:59" x14ac:dyDescent="0.4">
      <c r="B19" s="11">
        <v>1993</v>
      </c>
      <c r="C19" s="3">
        <v>1050</v>
      </c>
      <c r="D19" s="15"/>
      <c r="E19" s="17" t="s">
        <v>89</v>
      </c>
      <c r="F19" s="18">
        <v>58.376933199978545</v>
      </c>
      <c r="G19" s="14"/>
      <c r="H19" s="22">
        <v>29677</v>
      </c>
      <c r="I19" s="4">
        <v>79.245028730724087</v>
      </c>
      <c r="J19" s="15"/>
      <c r="K19" s="25">
        <v>34393</v>
      </c>
      <c r="L19" s="4">
        <v>125.3932584269663</v>
      </c>
      <c r="M19" s="15"/>
      <c r="N19" s="27" t="s">
        <v>74</v>
      </c>
      <c r="O19" s="4">
        <v>215.10380080538548</v>
      </c>
      <c r="P19" s="15"/>
      <c r="Q19" s="22">
        <v>26755</v>
      </c>
      <c r="R19" s="4"/>
      <c r="S19" s="15"/>
      <c r="T19" s="11">
        <v>2001</v>
      </c>
      <c r="U19" s="4">
        <v>202.93952831415513</v>
      </c>
      <c r="V19" s="15"/>
      <c r="W19" s="39">
        <v>1909</v>
      </c>
      <c r="X19" s="40">
        <v>86.306696095423206</v>
      </c>
      <c r="Y19" s="15"/>
      <c r="Z19" s="22">
        <v>26755</v>
      </c>
      <c r="AA19" s="4">
        <v>84.146623356237853</v>
      </c>
      <c r="AB19" s="15"/>
      <c r="AC19" s="27" t="s">
        <v>77</v>
      </c>
      <c r="AD19" s="28">
        <v>97068.899885801293</v>
      </c>
      <c r="AE19" s="15"/>
      <c r="AF19" s="25">
        <v>35642</v>
      </c>
      <c r="AG19" s="4">
        <v>90.986272642832191</v>
      </c>
      <c r="AH19" s="15"/>
      <c r="AI19" s="1">
        <v>1984</v>
      </c>
      <c r="AJ19" s="4">
        <v>97.318530864563471</v>
      </c>
      <c r="AK19" s="15"/>
      <c r="AL19" s="27" t="s">
        <v>58</v>
      </c>
      <c r="AM19" s="26">
        <v>95.661239293684744</v>
      </c>
      <c r="AN19" s="15"/>
      <c r="AO19" s="27" t="s">
        <v>78</v>
      </c>
      <c r="AP19" s="5">
        <v>125.3140522869023</v>
      </c>
      <c r="AQ19" s="15"/>
      <c r="AR19" s="1">
        <v>1903</v>
      </c>
      <c r="AS19" s="4">
        <v>93.074892384752687</v>
      </c>
      <c r="AT19" s="36"/>
      <c r="AW19" s="15"/>
      <c r="AX19" s="27" t="s">
        <v>98</v>
      </c>
      <c r="AY19" s="4">
        <v>107.59638869294751</v>
      </c>
      <c r="AZ19" s="46">
        <v>232201.06116799015</v>
      </c>
      <c r="BA19" s="45">
        <v>1393.4331165936219</v>
      </c>
      <c r="BB19" s="45">
        <v>129794.91876169083</v>
      </c>
      <c r="BC19" s="4">
        <v>142.34317688449735</v>
      </c>
      <c r="BF19" s="25">
        <v>37011</v>
      </c>
      <c r="BG19" s="4">
        <v>104.23941888619854</v>
      </c>
    </row>
    <row r="20" spans="2:59" x14ac:dyDescent="0.4">
      <c r="B20" s="11">
        <v>1994</v>
      </c>
      <c r="C20" s="3"/>
      <c r="D20" s="15"/>
      <c r="E20" s="17" t="s">
        <v>90</v>
      </c>
      <c r="F20" s="18">
        <v>57.191191007141242</v>
      </c>
      <c r="G20" s="14"/>
      <c r="H20" s="22">
        <v>29768</v>
      </c>
      <c r="I20" s="4">
        <v>80.141827440620148</v>
      </c>
      <c r="J20" s="15"/>
      <c r="K20" s="25">
        <v>34424</v>
      </c>
      <c r="L20" s="4">
        <v>134.00673400673401</v>
      </c>
      <c r="M20" s="15"/>
      <c r="N20" s="27" t="s">
        <v>75</v>
      </c>
      <c r="O20" s="4">
        <v>212.49947831054249</v>
      </c>
      <c r="P20" s="15"/>
      <c r="Q20" s="22">
        <v>26846</v>
      </c>
      <c r="R20" s="4">
        <v>107.94218543049291</v>
      </c>
      <c r="S20" s="15"/>
      <c r="T20" s="11">
        <v>2002</v>
      </c>
      <c r="U20" s="4">
        <v>204.15083228475459</v>
      </c>
      <c r="V20" s="15"/>
      <c r="W20" s="39">
        <v>1910</v>
      </c>
      <c r="X20" s="40">
        <v>93.523859540085311</v>
      </c>
      <c r="Y20" s="15"/>
      <c r="Z20" s="22">
        <v>26846</v>
      </c>
      <c r="AA20" s="4">
        <v>84.009561261494099</v>
      </c>
      <c r="AB20" s="15"/>
      <c r="AC20" s="27" t="s">
        <v>78</v>
      </c>
      <c r="AD20" s="28">
        <v>94304.733727810657</v>
      </c>
      <c r="AE20" s="15"/>
      <c r="AF20" s="25">
        <v>35671</v>
      </c>
      <c r="AG20" s="4">
        <v>90.412794940119184</v>
      </c>
      <c r="AH20" s="15"/>
      <c r="AI20" s="1">
        <v>1985</v>
      </c>
      <c r="AJ20" s="4">
        <v>100</v>
      </c>
      <c r="AK20" s="15"/>
      <c r="AL20" s="27" t="s">
        <v>59</v>
      </c>
      <c r="AM20" s="26">
        <v>93.657239577226562</v>
      </c>
      <c r="AN20" s="15"/>
      <c r="AO20" s="27" t="s">
        <v>79</v>
      </c>
      <c r="AP20" s="5">
        <v>128.49039391752578</v>
      </c>
      <c r="AQ20" s="15"/>
      <c r="AR20" s="1">
        <v>1904</v>
      </c>
      <c r="AS20" s="4">
        <v>101.85435896630194</v>
      </c>
      <c r="AT20" s="36"/>
      <c r="AW20" s="15"/>
      <c r="AX20" s="27" t="s">
        <v>99</v>
      </c>
      <c r="AY20" s="4">
        <v>106.04084564081411</v>
      </c>
      <c r="AZ20" s="46">
        <v>235756.73858197796</v>
      </c>
      <c r="BA20" s="45">
        <v>1434.0093404132813</v>
      </c>
      <c r="BB20" s="45">
        <v>134050.42629010833</v>
      </c>
      <c r="BC20" s="4">
        <v>145.712193076962</v>
      </c>
      <c r="BF20" s="25">
        <v>37042</v>
      </c>
      <c r="BG20" s="4">
        <v>104.39025787965615</v>
      </c>
    </row>
    <row r="21" spans="2:59" x14ac:dyDescent="0.4">
      <c r="B21" s="11">
        <v>1995</v>
      </c>
      <c r="C21" s="3">
        <v>1100</v>
      </c>
      <c r="D21" s="15"/>
      <c r="E21" s="17" t="s">
        <v>91</v>
      </c>
      <c r="F21" s="18">
        <v>56.564825554442031</v>
      </c>
      <c r="G21" s="14"/>
      <c r="H21" s="22">
        <v>29860</v>
      </c>
      <c r="I21" s="4">
        <v>80.578299569633899</v>
      </c>
      <c r="J21" s="15"/>
      <c r="K21" s="25">
        <v>34453</v>
      </c>
      <c r="L21" s="4">
        <v>131.0421286031042</v>
      </c>
      <c r="M21" s="15"/>
      <c r="N21" s="27" t="s">
        <v>76</v>
      </c>
      <c r="O21" s="4">
        <v>206.80788873556702</v>
      </c>
      <c r="P21" s="15"/>
      <c r="Q21" s="22">
        <v>26938</v>
      </c>
      <c r="R21" s="4"/>
      <c r="S21" s="15"/>
      <c r="T21" s="11">
        <v>2003</v>
      </c>
      <c r="U21" s="4">
        <v>210.46245883539405</v>
      </c>
      <c r="V21" s="15"/>
      <c r="W21" s="39">
        <v>1911</v>
      </c>
      <c r="X21" s="40">
        <v>95.08596583876583</v>
      </c>
      <c r="Y21" s="15"/>
      <c r="Z21" s="22">
        <v>26938</v>
      </c>
      <c r="AA21" s="4">
        <v>86.722471069466494</v>
      </c>
      <c r="AB21" s="15"/>
      <c r="AC21" s="27" t="s">
        <v>79</v>
      </c>
      <c r="AD21" s="28">
        <v>86988.039144617636</v>
      </c>
      <c r="AE21" s="15"/>
      <c r="AF21" s="25">
        <v>35703</v>
      </c>
      <c r="AG21" s="4">
        <v>90.263568987368075</v>
      </c>
      <c r="AH21" s="15"/>
      <c r="AI21" s="1">
        <v>1986</v>
      </c>
      <c r="AJ21" s="4">
        <v>105.4510484576933</v>
      </c>
      <c r="AK21" s="15"/>
      <c r="AL21" s="27" t="s">
        <v>60</v>
      </c>
      <c r="AM21" s="26">
        <v>94.288922144731387</v>
      </c>
      <c r="AN21" s="15"/>
      <c r="AO21" s="27" t="s">
        <v>80</v>
      </c>
      <c r="AP21" s="5">
        <v>124.72395347150258</v>
      </c>
      <c r="AQ21" s="15"/>
      <c r="AR21" s="1">
        <v>1905</v>
      </c>
      <c r="AS21" s="4">
        <v>87.2485475278975</v>
      </c>
      <c r="AT21" s="36"/>
      <c r="AW21" s="15"/>
      <c r="AX21" s="27" t="s">
        <v>100</v>
      </c>
      <c r="AY21" s="4">
        <v>110.28177826662431</v>
      </c>
      <c r="AZ21" s="46">
        <v>245656.75095370121</v>
      </c>
      <c r="BA21" s="45">
        <v>1452.785726893334</v>
      </c>
      <c r="BB21" s="45">
        <v>137618.42170264566</v>
      </c>
      <c r="BC21" s="4">
        <v>150.70042638329133</v>
      </c>
      <c r="BF21" s="25">
        <v>37071</v>
      </c>
      <c r="BG21" s="4">
        <v>102.26472248353717</v>
      </c>
    </row>
    <row r="22" spans="2:59" x14ac:dyDescent="0.4">
      <c r="B22" s="11">
        <v>1996</v>
      </c>
      <c r="C22" s="3"/>
      <c r="D22" s="15"/>
      <c r="E22" s="17" t="s">
        <v>92</v>
      </c>
      <c r="F22" s="18">
        <v>56.196707931476041</v>
      </c>
      <c r="G22" s="14"/>
      <c r="H22" s="22">
        <v>29952</v>
      </c>
      <c r="I22" s="4">
        <v>85.199758165644141</v>
      </c>
      <c r="J22" s="15"/>
      <c r="K22" s="25">
        <v>34485</v>
      </c>
      <c r="L22" s="4">
        <v>127.3326015367728</v>
      </c>
      <c r="M22" s="15"/>
      <c r="N22" s="27" t="s">
        <v>77</v>
      </c>
      <c r="O22" s="4">
        <v>175.4435094802231</v>
      </c>
      <c r="P22" s="15"/>
      <c r="Q22" s="22">
        <v>27030</v>
      </c>
      <c r="R22" s="4">
        <v>104.36671464070551</v>
      </c>
      <c r="S22" s="15"/>
      <c r="T22" s="11">
        <v>2004</v>
      </c>
      <c r="U22" s="4">
        <v>217.89325358437512</v>
      </c>
      <c r="V22" s="15"/>
      <c r="W22" s="39">
        <v>1912</v>
      </c>
      <c r="X22" s="40">
        <v>100</v>
      </c>
      <c r="Y22" s="15"/>
      <c r="Z22" s="22">
        <v>27030</v>
      </c>
      <c r="AA22" s="4">
        <v>84.681178862059042</v>
      </c>
      <c r="AB22" s="15"/>
      <c r="AC22" s="27" t="s">
        <v>80</v>
      </c>
      <c r="AD22" s="28">
        <v>85592.011412268199</v>
      </c>
      <c r="AE22" s="15"/>
      <c r="AF22" s="25">
        <v>35734</v>
      </c>
      <c r="AG22" s="4">
        <v>90.263568987368075</v>
      </c>
      <c r="AH22" s="15"/>
      <c r="AI22" s="1">
        <v>1987</v>
      </c>
      <c r="AJ22" s="4">
        <v>143.3177572881707</v>
      </c>
      <c r="AK22" s="15"/>
      <c r="AL22" s="27" t="s">
        <v>61</v>
      </c>
      <c r="AM22" s="26">
        <v>96.255724144432776</v>
      </c>
      <c r="AN22" s="15"/>
      <c r="AO22" s="27" t="s">
        <v>81</v>
      </c>
      <c r="AP22" s="5">
        <v>123.82144497409327</v>
      </c>
      <c r="AQ22" s="15"/>
      <c r="AR22" s="1">
        <v>1906</v>
      </c>
      <c r="AS22" s="4">
        <v>103.52516731881616</v>
      </c>
      <c r="AT22" s="36"/>
      <c r="AW22" s="15"/>
      <c r="AX22" s="27" t="s">
        <v>101</v>
      </c>
      <c r="AY22" s="4">
        <v>97.674045070835376</v>
      </c>
      <c r="AZ22" s="46">
        <v>247061.29327067107</v>
      </c>
      <c r="BA22" s="45">
        <v>1536.0296092333081</v>
      </c>
      <c r="BB22" s="45">
        <v>144264.12386208115</v>
      </c>
      <c r="BC22" s="4">
        <v>154.29019746649959</v>
      </c>
      <c r="BF22" s="25">
        <v>37103</v>
      </c>
      <c r="BG22" s="4">
        <v>101.95929038281982</v>
      </c>
    </row>
    <row r="23" spans="2:59" x14ac:dyDescent="0.4">
      <c r="B23" s="11">
        <v>1997</v>
      </c>
      <c r="C23" s="10">
        <v>1100</v>
      </c>
      <c r="D23" s="15"/>
      <c r="E23" s="17" t="s">
        <v>93</v>
      </c>
      <c r="F23" s="18">
        <v>54.691589502636731</v>
      </c>
      <c r="G23" s="14"/>
      <c r="H23" s="22">
        <v>30042</v>
      </c>
      <c r="I23" s="4">
        <v>85.366247479700107</v>
      </c>
      <c r="J23" s="15"/>
      <c r="K23" s="25">
        <v>34515</v>
      </c>
      <c r="L23" s="4">
        <v>126.47058823529412</v>
      </c>
      <c r="M23" s="15"/>
      <c r="N23" s="27" t="s">
        <v>78</v>
      </c>
      <c r="O23" s="4">
        <v>149.33897399919002</v>
      </c>
      <c r="P23" s="15"/>
      <c r="Q23" s="22">
        <v>27120</v>
      </c>
      <c r="R23" s="4"/>
      <c r="S23" s="15"/>
      <c r="T23" s="11">
        <v>2005</v>
      </c>
      <c r="U23" s="4">
        <v>216.30741807784526</v>
      </c>
      <c r="V23" s="15"/>
      <c r="W23" s="39">
        <v>1913</v>
      </c>
      <c r="X23" s="40">
        <v>105.26299006460216</v>
      </c>
      <c r="Y23" s="15"/>
      <c r="Z23" s="22">
        <v>27120</v>
      </c>
      <c r="AA23" s="4">
        <v>88.931017703040666</v>
      </c>
      <c r="AB23" s="15"/>
      <c r="AC23" s="27" t="s">
        <v>81</v>
      </c>
      <c r="AD23" s="28">
        <v>81151.832460732985</v>
      </c>
      <c r="AE23" s="15"/>
      <c r="AF23" s="25">
        <v>35762</v>
      </c>
      <c r="AG23" s="4">
        <v>90.009257678960239</v>
      </c>
      <c r="AH23" s="15"/>
      <c r="AI23" s="1">
        <v>1988</v>
      </c>
      <c r="AJ23" s="4">
        <v>170.65660987477094</v>
      </c>
      <c r="AK23" s="15"/>
      <c r="AL23" s="27" t="s">
        <v>62</v>
      </c>
      <c r="AM23" s="26">
        <v>98.049861345962682</v>
      </c>
      <c r="AN23" s="15"/>
      <c r="AO23" s="27" t="s">
        <v>82</v>
      </c>
      <c r="AP23" s="5">
        <v>125.98912473903967</v>
      </c>
      <c r="AQ23" s="15"/>
      <c r="AR23" s="1">
        <v>1907</v>
      </c>
      <c r="AS23" s="4">
        <v>109.31652066458432</v>
      </c>
      <c r="AT23" s="36"/>
      <c r="AW23" s="15"/>
      <c r="AX23" s="27" t="s">
        <v>102</v>
      </c>
      <c r="AY23" s="4">
        <v>104.06625298536861</v>
      </c>
      <c r="AZ23" s="46">
        <v>252619.51500343444</v>
      </c>
      <c r="BA23" s="45">
        <v>1586.5080419812214</v>
      </c>
      <c r="BB23" s="45">
        <v>151492.00974190838</v>
      </c>
      <c r="BC23" s="4">
        <v>157.72523393911305</v>
      </c>
      <c r="BF23" s="25">
        <v>37134</v>
      </c>
      <c r="BG23" s="4">
        <v>101.90134946486738</v>
      </c>
    </row>
    <row r="24" spans="2:59" x14ac:dyDescent="0.4">
      <c r="B24" s="11">
        <v>1998</v>
      </c>
      <c r="C24" s="3"/>
      <c r="D24" s="15"/>
      <c r="E24" s="17" t="s">
        <v>94</v>
      </c>
      <c r="F24" s="18">
        <v>53.968775735574901</v>
      </c>
      <c r="G24" s="14"/>
      <c r="H24" s="22">
        <v>30133</v>
      </c>
      <c r="I24" s="4">
        <v>86.508001990771561</v>
      </c>
      <c r="J24" s="15"/>
      <c r="K24" s="25">
        <v>34544</v>
      </c>
      <c r="L24" s="4">
        <v>123.5613463626493</v>
      </c>
      <c r="M24" s="15"/>
      <c r="N24" s="27" t="s">
        <v>79</v>
      </c>
      <c r="O24" s="4">
        <v>128.21389414977821</v>
      </c>
      <c r="P24" s="15"/>
      <c r="Q24" s="22">
        <v>27211</v>
      </c>
      <c r="R24" s="4">
        <v>97.640422187016966</v>
      </c>
      <c r="S24" s="15"/>
      <c r="T24" s="11">
        <v>2006</v>
      </c>
      <c r="U24" s="4">
        <v>213.196882981724</v>
      </c>
      <c r="V24" s="15"/>
      <c r="W24" s="39">
        <v>1914</v>
      </c>
      <c r="X24" s="40">
        <v>112.70256563820725</v>
      </c>
      <c r="Y24" s="15"/>
      <c r="Z24" s="22">
        <v>27211</v>
      </c>
      <c r="AA24" s="4">
        <v>89.533843859065172</v>
      </c>
      <c r="AB24" s="15"/>
      <c r="AC24" s="27" t="s">
        <v>82</v>
      </c>
      <c r="AD24" s="28">
        <v>81180.167597765379</v>
      </c>
      <c r="AE24" s="15"/>
      <c r="AF24" s="25">
        <v>35795</v>
      </c>
      <c r="AG24" s="4">
        <v>87.366853600311728</v>
      </c>
      <c r="AH24" s="15"/>
      <c r="AI24" s="1">
        <v>1989</v>
      </c>
      <c r="AJ24" s="4">
        <v>197.29198967561285</v>
      </c>
      <c r="AK24" s="15"/>
      <c r="AL24" s="27" t="s">
        <v>63</v>
      </c>
      <c r="AM24" s="26">
        <v>97.898930644175366</v>
      </c>
      <c r="AN24" s="15"/>
      <c r="AO24" s="27" t="s">
        <v>83</v>
      </c>
      <c r="AP24" s="5">
        <v>119.75025046826222</v>
      </c>
      <c r="AQ24" s="15"/>
      <c r="AR24" s="1">
        <v>1908</v>
      </c>
      <c r="AS24" s="4">
        <v>100.81918235205102</v>
      </c>
      <c r="AT24" s="36"/>
      <c r="AW24" s="15"/>
      <c r="AX24" s="27" t="s">
        <v>103</v>
      </c>
      <c r="AY24" s="4">
        <v>103.99432082829692</v>
      </c>
      <c r="AZ24" s="46">
        <v>254179.44284968683</v>
      </c>
      <c r="BA24" s="45">
        <v>1621.2246252750035</v>
      </c>
      <c r="BB24" s="45">
        <v>156614.18057920985</v>
      </c>
      <c r="BC24" s="4">
        <v>162.47524348626098</v>
      </c>
      <c r="BF24" s="25">
        <v>37162</v>
      </c>
      <c r="BG24" s="4">
        <v>101.33259361997227</v>
      </c>
    </row>
    <row r="25" spans="2:59" x14ac:dyDescent="0.4">
      <c r="B25" s="11">
        <v>1999</v>
      </c>
      <c r="C25" s="12">
        <v>1100</v>
      </c>
      <c r="D25" s="15"/>
      <c r="E25" s="17" t="s">
        <v>95</v>
      </c>
      <c r="F25" s="18">
        <v>53.754652027914119</v>
      </c>
      <c r="G25" s="14"/>
      <c r="H25" s="22">
        <v>30225</v>
      </c>
      <c r="I25" s="4">
        <v>89.190659645130438</v>
      </c>
      <c r="J25" s="15"/>
      <c r="K25" s="25">
        <v>34577</v>
      </c>
      <c r="L25" s="4">
        <v>126.15219721329048</v>
      </c>
      <c r="M25" s="15"/>
      <c r="N25" s="27" t="s">
        <v>80</v>
      </c>
      <c r="O25" s="4">
        <v>123.3422984693826</v>
      </c>
      <c r="P25" s="15"/>
      <c r="Q25" s="22">
        <v>27303</v>
      </c>
      <c r="R25" s="4"/>
      <c r="S25" s="15"/>
      <c r="T25" s="11">
        <v>2007</v>
      </c>
      <c r="U25" s="4">
        <v>218.82068701381795</v>
      </c>
      <c r="V25" s="15"/>
      <c r="W25" s="39">
        <v>1915</v>
      </c>
      <c r="X25" s="40">
        <v>109.71620593907836</v>
      </c>
      <c r="Y25" s="15"/>
      <c r="Z25" s="22">
        <v>27303</v>
      </c>
      <c r="AA25" s="4">
        <v>91.720449832266098</v>
      </c>
      <c r="AB25" s="15"/>
      <c r="AC25" s="27" t="s">
        <v>83</v>
      </c>
      <c r="AD25" s="28">
        <v>75233.483223797986</v>
      </c>
      <c r="AE25" s="15"/>
      <c r="AF25" s="25">
        <v>35825</v>
      </c>
      <c r="AG25" s="4">
        <v>84.677047717143637</v>
      </c>
      <c r="AH25" s="15"/>
      <c r="AI25" s="1">
        <v>1990</v>
      </c>
      <c r="AJ25" s="4">
        <v>214.22875374784383</v>
      </c>
      <c r="AK25" s="15"/>
      <c r="AL25" s="27" t="s">
        <v>64</v>
      </c>
      <c r="AM25" s="26">
        <v>95.498541437283194</v>
      </c>
      <c r="AN25" s="15"/>
      <c r="AO25" s="27" t="s">
        <v>84</v>
      </c>
      <c r="AP25" s="32">
        <v>106.72610856057992</v>
      </c>
      <c r="AQ25" s="15"/>
      <c r="AR25" s="1">
        <v>1909</v>
      </c>
      <c r="AS25" s="4">
        <v>95.380413785817694</v>
      </c>
      <c r="AT25" s="36"/>
      <c r="AW25" s="15"/>
      <c r="AX25" s="27" t="s">
        <v>104</v>
      </c>
      <c r="AY25" s="4">
        <v>106.84666329010955</v>
      </c>
      <c r="AZ25" s="46">
        <v>265921.04909629101</v>
      </c>
      <c r="BA25" s="45">
        <v>1646.3640538285749</v>
      </c>
      <c r="BB25" s="45">
        <v>154472.58772760979</v>
      </c>
      <c r="BC25" s="4">
        <v>167.16173886297457</v>
      </c>
      <c r="BF25" s="25">
        <v>37195</v>
      </c>
      <c r="BG25" s="4">
        <v>100.77115296279284</v>
      </c>
    </row>
    <row r="26" spans="2:59" x14ac:dyDescent="0.4">
      <c r="B26" s="11">
        <v>2000</v>
      </c>
      <c r="C26" s="3"/>
      <c r="D26" s="15"/>
      <c r="E26" s="17" t="s">
        <v>96</v>
      </c>
      <c r="F26" s="18">
        <v>53.818200490908161</v>
      </c>
      <c r="G26" s="14"/>
      <c r="H26" s="22">
        <v>30317</v>
      </c>
      <c r="I26" s="4">
        <v>94.222468981741869</v>
      </c>
      <c r="J26" s="15"/>
      <c r="K26" s="25">
        <v>34607</v>
      </c>
      <c r="L26" s="4">
        <v>123.72340425531914</v>
      </c>
      <c r="M26" s="15"/>
      <c r="N26" s="27" t="s">
        <v>81</v>
      </c>
      <c r="O26" s="24">
        <v>119.48421002686675</v>
      </c>
      <c r="P26" s="15"/>
      <c r="Q26" s="22">
        <v>27395</v>
      </c>
      <c r="R26" s="4">
        <v>87.874845875624672</v>
      </c>
      <c r="S26" s="15"/>
      <c r="T26" s="11">
        <v>2008</v>
      </c>
      <c r="V26" s="15"/>
      <c r="W26" s="39">
        <v>1916</v>
      </c>
      <c r="X26" s="40">
        <v>126.79684829646324</v>
      </c>
      <c r="Y26" s="15"/>
      <c r="Z26" s="22">
        <v>27395</v>
      </c>
      <c r="AA26" s="4">
        <v>88.937249549687337</v>
      </c>
      <c r="AB26" s="15"/>
      <c r="AC26" s="27" t="s">
        <v>84</v>
      </c>
      <c r="AD26" s="28">
        <v>74460.801095515228</v>
      </c>
      <c r="AE26" s="15"/>
      <c r="AF26" s="25">
        <v>35853</v>
      </c>
      <c r="AG26" s="4">
        <v>82.190160704235055</v>
      </c>
      <c r="AH26" s="15"/>
      <c r="AI26" s="1">
        <v>1991</v>
      </c>
      <c r="AJ26" s="4">
        <v>230.18885566413675</v>
      </c>
      <c r="AK26" s="15"/>
      <c r="AL26" s="27" t="s">
        <v>65</v>
      </c>
      <c r="AM26" s="26">
        <v>94.897077127828254</v>
      </c>
      <c r="AN26" s="15"/>
      <c r="AO26" s="27" t="s">
        <v>85</v>
      </c>
      <c r="AP26" s="5">
        <v>107.75579568640875</v>
      </c>
      <c r="AQ26" s="15"/>
      <c r="AR26" s="1">
        <v>1910</v>
      </c>
      <c r="AS26" s="4">
        <v>93.11063670722838</v>
      </c>
      <c r="AT26" s="36"/>
      <c r="AW26" s="15"/>
      <c r="AX26" s="27" t="s">
        <v>105</v>
      </c>
      <c r="AY26" s="4">
        <v>105.66665565135307</v>
      </c>
      <c r="AZ26" s="46">
        <v>268531.66166099085</v>
      </c>
      <c r="BA26" s="45">
        <v>1721.6674411480155</v>
      </c>
      <c r="BB26" s="45">
        <v>154489.59185684036</v>
      </c>
      <c r="BC26" s="4">
        <v>173.19840639558163</v>
      </c>
      <c r="BF26" s="25">
        <v>37225</v>
      </c>
      <c r="BG26" s="4">
        <v>100.76173913043478</v>
      </c>
    </row>
    <row r="27" spans="2:59" x14ac:dyDescent="0.4">
      <c r="B27" s="11">
        <v>2001</v>
      </c>
      <c r="C27" s="3">
        <v>1000</v>
      </c>
      <c r="D27" s="15"/>
      <c r="E27" s="17" t="s">
        <v>97</v>
      </c>
      <c r="F27" s="18">
        <v>52.861491231596283</v>
      </c>
      <c r="G27" s="14"/>
      <c r="H27" s="22">
        <v>30407</v>
      </c>
      <c r="I27" s="4">
        <v>94.657594476972207</v>
      </c>
      <c r="J27" s="15"/>
      <c r="K27" s="25">
        <v>34638</v>
      </c>
      <c r="L27" s="4">
        <v>123.20675105485233</v>
      </c>
      <c r="M27" s="15"/>
      <c r="N27" s="27" t="s">
        <v>82</v>
      </c>
      <c r="O27" s="4">
        <v>121.70466141620662</v>
      </c>
      <c r="P27" s="15"/>
      <c r="Q27" s="22">
        <v>27485</v>
      </c>
      <c r="R27" s="4"/>
      <c r="S27" s="15"/>
      <c r="W27" s="39">
        <v>1917</v>
      </c>
      <c r="X27" s="40">
        <v>143.44621921860912</v>
      </c>
      <c r="Z27" s="22">
        <v>27485</v>
      </c>
      <c r="AA27" s="4">
        <v>89.567571890247848</v>
      </c>
      <c r="AB27" s="15"/>
      <c r="AC27" s="27" t="s">
        <v>85</v>
      </c>
      <c r="AD27" s="28">
        <v>74055.158324821241</v>
      </c>
      <c r="AE27" s="15"/>
      <c r="AF27" s="25">
        <v>35885</v>
      </c>
      <c r="AG27" s="4">
        <v>80.056347834525084</v>
      </c>
      <c r="AH27" s="15"/>
      <c r="AI27" s="1">
        <v>1992</v>
      </c>
      <c r="AJ27" s="4">
        <v>213.33766981446468</v>
      </c>
      <c r="AK27" s="15"/>
      <c r="AL27" s="27" t="s">
        <v>66</v>
      </c>
      <c r="AM27" s="26">
        <v>95.645039294287486</v>
      </c>
      <c r="AN27" s="15"/>
      <c r="AO27" s="27" t="s">
        <v>86</v>
      </c>
      <c r="AP27" s="5">
        <v>116.31703499999999</v>
      </c>
      <c r="AQ27" s="15"/>
      <c r="AR27" s="1">
        <v>1911</v>
      </c>
      <c r="AS27" s="4">
        <v>97.543336044855195</v>
      </c>
      <c r="AT27" s="36"/>
      <c r="AW27" s="15"/>
      <c r="AX27" s="27" t="s">
        <v>106</v>
      </c>
      <c r="AY27" s="4">
        <v>105.54396961774275</v>
      </c>
      <c r="AZ27" s="46">
        <v>276150.84662534611</v>
      </c>
      <c r="BA27" s="45">
        <v>1750.7586154543801</v>
      </c>
      <c r="BB27" s="45">
        <v>157651.64636332417</v>
      </c>
      <c r="BC27" s="4">
        <v>177.04771603124746</v>
      </c>
      <c r="BF27" s="25">
        <v>37256</v>
      </c>
      <c r="BG27" s="4">
        <v>100.92902050113895</v>
      </c>
    </row>
    <row r="28" spans="2:59" x14ac:dyDescent="0.4">
      <c r="B28" s="11">
        <v>2002</v>
      </c>
      <c r="C28" s="3"/>
      <c r="D28" s="15"/>
      <c r="E28" s="17" t="s">
        <v>98</v>
      </c>
      <c r="F28" s="21">
        <v>50.270260314433798</v>
      </c>
      <c r="G28" s="14"/>
      <c r="H28" s="22">
        <v>30498</v>
      </c>
      <c r="I28" s="4">
        <v>96.762008258875966</v>
      </c>
      <c r="J28" s="15"/>
      <c r="K28" s="25">
        <v>34668</v>
      </c>
      <c r="L28" s="4">
        <v>120.75471698113208</v>
      </c>
      <c r="M28" s="15"/>
      <c r="N28" s="27" t="s">
        <v>83</v>
      </c>
      <c r="O28" s="4">
        <v>126.53331536328987</v>
      </c>
      <c r="P28" s="15"/>
      <c r="Q28" s="22">
        <v>27576</v>
      </c>
      <c r="R28" s="4">
        <v>84.785690988171837</v>
      </c>
      <c r="S28" s="15"/>
      <c r="W28" s="39">
        <v>1918</v>
      </c>
      <c r="X28" s="40">
        <v>164.07541767449575</v>
      </c>
      <c r="Z28" s="22">
        <v>27576</v>
      </c>
      <c r="AA28" s="4">
        <v>87.311077265659804</v>
      </c>
      <c r="AB28" s="15"/>
      <c r="AC28" s="27" t="s">
        <v>86</v>
      </c>
      <c r="AD28" s="28">
        <v>73405.332433344593</v>
      </c>
      <c r="AE28" s="15"/>
      <c r="AF28" s="25">
        <v>35915</v>
      </c>
      <c r="AG28" s="4">
        <v>77.520409039091803</v>
      </c>
      <c r="AH28" s="15"/>
      <c r="AI28" s="1">
        <v>1993</v>
      </c>
      <c r="AJ28" s="4">
        <v>201.29764950444687</v>
      </c>
      <c r="AK28" s="15"/>
      <c r="AL28" s="27" t="s">
        <v>67</v>
      </c>
      <c r="AM28" s="26">
        <v>94.072613652385485</v>
      </c>
      <c r="AN28" s="15"/>
      <c r="AO28" s="27" t="s">
        <v>87</v>
      </c>
      <c r="AP28" s="5">
        <v>111.32208974184783</v>
      </c>
      <c r="AQ28" s="15"/>
      <c r="AR28" s="1">
        <v>1912</v>
      </c>
      <c r="AS28" s="4">
        <v>102.36516183529949</v>
      </c>
      <c r="AT28" s="36"/>
      <c r="AW28" s="15"/>
      <c r="AX28" s="27" t="s">
        <v>107</v>
      </c>
      <c r="AY28" s="4">
        <v>104.43467990171558</v>
      </c>
      <c r="AZ28" s="46">
        <v>274233.97733227146</v>
      </c>
      <c r="BA28" s="45">
        <v>1777.5981720124328</v>
      </c>
      <c r="BB28" s="45">
        <v>156999.18375076592</v>
      </c>
      <c r="BC28" s="4">
        <v>180.65303328654403</v>
      </c>
      <c r="BF28" s="25">
        <v>37287</v>
      </c>
      <c r="BG28" s="4">
        <v>100.37237020316026</v>
      </c>
    </row>
    <row r="29" spans="2:59" x14ac:dyDescent="0.4">
      <c r="B29" s="11">
        <v>2003</v>
      </c>
      <c r="C29" s="13">
        <v>820</v>
      </c>
      <c r="D29" s="15"/>
      <c r="E29" s="17" t="s">
        <v>99</v>
      </c>
      <c r="F29" s="20">
        <v>53.19694704113472</v>
      </c>
      <c r="G29" s="14"/>
      <c r="H29" s="22">
        <v>30590</v>
      </c>
      <c r="I29" s="4">
        <v>98.494933068863915</v>
      </c>
      <c r="J29" s="15"/>
      <c r="K29" s="25">
        <v>34698</v>
      </c>
      <c r="L29" s="4">
        <v>114.44906444906444</v>
      </c>
      <c r="M29" s="15"/>
      <c r="N29" s="27" t="s">
        <v>84</v>
      </c>
      <c r="O29" s="4">
        <v>128.50524397818066</v>
      </c>
      <c r="P29" s="15"/>
      <c r="Q29" s="22">
        <v>27668</v>
      </c>
      <c r="R29" s="4"/>
      <c r="S29" s="15"/>
      <c r="W29" s="39">
        <v>1919</v>
      </c>
      <c r="X29" s="40">
        <v>175.71619866936112</v>
      </c>
      <c r="Z29" s="22">
        <v>27668</v>
      </c>
      <c r="AA29" s="4">
        <v>89.432593238097198</v>
      </c>
      <c r="AB29" s="15"/>
      <c r="AC29" s="27" t="s">
        <v>87</v>
      </c>
      <c r="AD29" s="28">
        <v>72163.238221632389</v>
      </c>
      <c r="AE29" s="15"/>
      <c r="AF29" s="25">
        <v>35944</v>
      </c>
      <c r="AG29" s="4">
        <v>76.044667245919186</v>
      </c>
      <c r="AH29" s="15"/>
      <c r="AI29" s="1">
        <v>1994</v>
      </c>
      <c r="AJ29" s="4">
        <v>193.31870715683178</v>
      </c>
      <c r="AK29" s="15"/>
      <c r="AL29" s="27" t="s">
        <v>68</v>
      </c>
      <c r="AM29" s="24">
        <v>92.565494425732965</v>
      </c>
      <c r="AN29" s="15"/>
      <c r="AO29" s="27" t="s">
        <v>88</v>
      </c>
      <c r="AP29" s="5">
        <v>117.77094937181664</v>
      </c>
      <c r="AQ29" s="15"/>
      <c r="AR29" s="1">
        <v>1913</v>
      </c>
      <c r="AS29" s="4">
        <v>95.408560799230941</v>
      </c>
      <c r="AT29" s="36"/>
      <c r="AW29" s="15"/>
      <c r="AX29" s="27" t="s">
        <v>108</v>
      </c>
      <c r="AY29" s="4">
        <v>107.05208073760279</v>
      </c>
      <c r="AZ29" s="46">
        <v>283697.85162116447</v>
      </c>
      <c r="BA29" s="45">
        <v>1792.5626777897328</v>
      </c>
      <c r="BB29" s="45">
        <v>156138.06263744066</v>
      </c>
      <c r="BC29" s="4">
        <v>184.79349773239832</v>
      </c>
      <c r="BF29" s="25">
        <v>37315</v>
      </c>
      <c r="BG29" s="4">
        <v>100.46717971933002</v>
      </c>
    </row>
    <row r="30" spans="2:59" x14ac:dyDescent="0.4">
      <c r="B30" s="11">
        <v>2004</v>
      </c>
      <c r="C30" s="3"/>
      <c r="D30" s="15"/>
      <c r="E30" s="17" t="s">
        <v>100</v>
      </c>
      <c r="F30" s="18">
        <v>54.099536395461421</v>
      </c>
      <c r="G30" s="14"/>
      <c r="H30" s="22">
        <v>30682</v>
      </c>
      <c r="I30" s="4">
        <v>101.2276623242595</v>
      </c>
      <c r="J30" s="15"/>
      <c r="K30" s="25">
        <v>34730</v>
      </c>
      <c r="L30" s="4">
        <v>113.63636363636364</v>
      </c>
      <c r="M30" s="15"/>
      <c r="N30" s="27" t="s">
        <v>85</v>
      </c>
      <c r="O30" s="4">
        <v>132.46479552811502</v>
      </c>
      <c r="P30" s="15"/>
      <c r="Q30" s="22">
        <v>27760</v>
      </c>
      <c r="R30" s="4">
        <v>81.149582985145514</v>
      </c>
      <c r="S30" s="15"/>
      <c r="W30" s="39">
        <v>1920</v>
      </c>
      <c r="X30" s="40">
        <v>193.86890553655971</v>
      </c>
      <c r="Z30" s="22">
        <v>27760</v>
      </c>
      <c r="AA30" s="4">
        <v>85.710348784458716</v>
      </c>
      <c r="AB30" s="15"/>
      <c r="AC30" s="27" t="s">
        <v>88</v>
      </c>
      <c r="AD30" s="28">
        <v>68071.312803889799</v>
      </c>
      <c r="AE30" s="15"/>
      <c r="AF30" s="25">
        <v>35976</v>
      </c>
      <c r="AG30" s="4">
        <v>75.22482974321278</v>
      </c>
      <c r="AH30" s="15"/>
      <c r="AI30" s="1">
        <v>1995</v>
      </c>
      <c r="AJ30" s="4">
        <v>187.6367559476175</v>
      </c>
      <c r="AK30" s="15"/>
      <c r="AL30" s="27" t="s">
        <v>69</v>
      </c>
      <c r="AM30" s="26">
        <v>93.227142694811775</v>
      </c>
      <c r="AN30" s="15"/>
      <c r="AO30" s="27" t="s">
        <v>89</v>
      </c>
      <c r="AP30" s="5">
        <v>115.12349358234295</v>
      </c>
      <c r="AQ30" s="15"/>
      <c r="AR30" s="1">
        <v>1914</v>
      </c>
      <c r="AS30" s="4">
        <v>96.977163697895591</v>
      </c>
      <c r="AT30" s="36"/>
      <c r="AW30" s="15"/>
      <c r="AX30" s="27" t="s">
        <v>109</v>
      </c>
      <c r="AY30" s="4">
        <v>107.4568285735851</v>
      </c>
      <c r="AZ30" s="46">
        <v>289637.9083694914</v>
      </c>
      <c r="BA30" s="45">
        <v>1853.7559771256176</v>
      </c>
      <c r="BB30" s="45">
        <v>159046.5460445467</v>
      </c>
      <c r="BC30" s="23">
        <v>186.35503761361886</v>
      </c>
      <c r="BF30" s="25">
        <v>37344</v>
      </c>
      <c r="BG30" s="4">
        <v>100.94499549143372</v>
      </c>
    </row>
    <row r="31" spans="2:59" x14ac:dyDescent="0.4">
      <c r="B31" s="11">
        <v>2005</v>
      </c>
      <c r="C31" s="3">
        <v>1000</v>
      </c>
      <c r="D31" s="15"/>
      <c r="E31" s="17" t="s">
        <v>101</v>
      </c>
      <c r="F31" s="18">
        <v>55.097165898415902</v>
      </c>
      <c r="G31" s="14"/>
      <c r="H31" s="22">
        <v>30773</v>
      </c>
      <c r="I31" s="4">
        <v>100.45367874599158</v>
      </c>
      <c r="J31" s="15"/>
      <c r="K31" s="25">
        <v>34758</v>
      </c>
      <c r="L31" s="4">
        <v>115.40041067761805</v>
      </c>
      <c r="M31" s="15"/>
      <c r="N31" s="27" t="s">
        <v>86</v>
      </c>
      <c r="O31" s="4">
        <v>134.74793940492481</v>
      </c>
      <c r="P31" s="15"/>
      <c r="Q31" s="22">
        <v>27851</v>
      </c>
      <c r="R31" s="4"/>
      <c r="S31" s="15"/>
      <c r="W31" s="39">
        <v>1921</v>
      </c>
      <c r="X31" s="40">
        <v>162.51628075099717</v>
      </c>
      <c r="Z31" s="22">
        <v>27851</v>
      </c>
      <c r="AA31" s="4">
        <v>89.001605777639426</v>
      </c>
      <c r="AB31" s="15"/>
      <c r="AC31" s="27" t="s">
        <v>89</v>
      </c>
      <c r="AD31" s="28">
        <v>64618.308520747538</v>
      </c>
      <c r="AE31" s="15"/>
      <c r="AF31" s="25">
        <v>36007</v>
      </c>
      <c r="AG31" s="4">
        <v>74.898120476352943</v>
      </c>
      <c r="AH31" s="15"/>
      <c r="AI31" s="1">
        <v>1996</v>
      </c>
      <c r="AJ31" s="4">
        <v>184.3380335094329</v>
      </c>
      <c r="AK31" s="15"/>
      <c r="AL31" s="27" t="s">
        <v>70</v>
      </c>
      <c r="AM31" s="26">
        <v>93.749800697574017</v>
      </c>
      <c r="AN31" s="15"/>
      <c r="AO31" s="27" t="s">
        <v>90</v>
      </c>
      <c r="AP31" s="5">
        <v>110.10910885399265</v>
      </c>
      <c r="AQ31" s="15"/>
      <c r="AR31" s="1">
        <v>1915</v>
      </c>
      <c r="AS31" s="4">
        <v>88.14876379786152</v>
      </c>
      <c r="AT31" s="36"/>
      <c r="AW31" s="15"/>
      <c r="AX31" s="27" t="s">
        <v>110</v>
      </c>
      <c r="AY31" s="4">
        <v>107.39087423652569</v>
      </c>
      <c r="AZ31" s="46">
        <v>297644.53961456101</v>
      </c>
      <c r="BA31" s="45">
        <v>1866.3973524697597</v>
      </c>
      <c r="BB31" s="45">
        <v>161640.4874441133</v>
      </c>
      <c r="BC31" s="4">
        <v>182.99310928036482</v>
      </c>
      <c r="BF31" s="25">
        <v>37376</v>
      </c>
      <c r="BG31" s="4">
        <v>101.69607931500677</v>
      </c>
    </row>
    <row r="32" spans="2:59" x14ac:dyDescent="0.4">
      <c r="B32" s="11">
        <v>2006</v>
      </c>
      <c r="C32" s="3"/>
      <c r="D32" s="15"/>
      <c r="E32" s="17" t="s">
        <v>102</v>
      </c>
      <c r="F32" s="18">
        <v>54.926958469385447</v>
      </c>
      <c r="G32" s="14"/>
      <c r="H32" s="22">
        <v>30864</v>
      </c>
      <c r="I32" s="4">
        <v>101.4468772572596</v>
      </c>
      <c r="J32" s="15"/>
      <c r="K32" s="25">
        <v>34789</v>
      </c>
      <c r="L32" s="4">
        <v>115.84867075664621</v>
      </c>
      <c r="M32" s="15"/>
      <c r="N32" s="27" t="s">
        <v>87</v>
      </c>
      <c r="O32" s="4">
        <v>133.84719023250366</v>
      </c>
      <c r="P32" s="15"/>
      <c r="Q32" s="22">
        <v>27942</v>
      </c>
      <c r="R32" s="4">
        <v>79.072642517366802</v>
      </c>
      <c r="S32" s="15"/>
      <c r="W32" s="39">
        <v>1922</v>
      </c>
      <c r="X32" s="40">
        <v>169.82749490224012</v>
      </c>
      <c r="Z32" s="22">
        <v>27942</v>
      </c>
      <c r="AA32" s="4">
        <v>88.298783627715437</v>
      </c>
      <c r="AB32" s="15"/>
      <c r="AC32" s="27" t="s">
        <v>90</v>
      </c>
      <c r="AD32" s="28">
        <v>61166.875784190721</v>
      </c>
      <c r="AE32" s="15"/>
      <c r="AF32" s="25">
        <v>36038</v>
      </c>
      <c r="AG32" s="4">
        <v>74.72522092405039</v>
      </c>
      <c r="AH32" s="15"/>
      <c r="AI32" s="1">
        <v>1997</v>
      </c>
      <c r="AJ32" s="4">
        <v>184.42868499966079</v>
      </c>
      <c r="AK32" s="15"/>
      <c r="AL32" s="27" t="s">
        <v>71</v>
      </c>
      <c r="AM32" s="26">
        <v>94.616743946740243</v>
      </c>
      <c r="AN32" s="15"/>
      <c r="AO32" s="27" t="s">
        <v>91</v>
      </c>
      <c r="AP32" s="5">
        <v>112.4681505681818</v>
      </c>
      <c r="AQ32" s="15"/>
      <c r="AR32" s="1">
        <v>1916</v>
      </c>
      <c r="AS32" s="4">
        <v>93.724851648340433</v>
      </c>
      <c r="AT32" s="36"/>
      <c r="AW32" s="15"/>
      <c r="AX32" s="27" t="s">
        <v>111</v>
      </c>
      <c r="AY32" s="4">
        <v>107.05343529460339</v>
      </c>
      <c r="AZ32" s="46">
        <v>294992.38205542357</v>
      </c>
      <c r="BA32" s="45">
        <v>1886.0759981650031</v>
      </c>
      <c r="BB32" s="45">
        <v>163871.59533073931</v>
      </c>
      <c r="BC32" s="4">
        <v>179.51597884207396</v>
      </c>
      <c r="BF32" s="25">
        <v>37407</v>
      </c>
      <c r="BG32" s="4">
        <v>101.12209197475201</v>
      </c>
    </row>
    <row r="33" spans="2:59" x14ac:dyDescent="0.4">
      <c r="B33" s="11">
        <v>2007</v>
      </c>
      <c r="C33" s="3">
        <v>1300</v>
      </c>
      <c r="D33" s="15"/>
      <c r="E33" s="17" t="s">
        <v>103</v>
      </c>
      <c r="F33" s="18">
        <v>55.777001135233583</v>
      </c>
      <c r="G33" s="14"/>
      <c r="H33" s="22">
        <v>30956</v>
      </c>
      <c r="I33" s="4">
        <v>99.580942191601508</v>
      </c>
      <c r="J33" s="15"/>
      <c r="K33" s="25">
        <v>34817</v>
      </c>
      <c r="L33" s="4">
        <v>113.83838383838385</v>
      </c>
      <c r="M33" s="15"/>
      <c r="N33" s="27" t="s">
        <v>88</v>
      </c>
      <c r="O33" s="4">
        <v>132.74366471620971</v>
      </c>
      <c r="P33" s="15"/>
      <c r="Q33" s="22">
        <v>28034</v>
      </c>
      <c r="R33" s="4"/>
      <c r="S33" s="15"/>
      <c r="W33" s="39">
        <v>1923</v>
      </c>
      <c r="X33" s="40">
        <v>173.6854988684556</v>
      </c>
      <c r="Z33" s="22">
        <v>28034</v>
      </c>
      <c r="AA33" s="4">
        <v>92.040277621609619</v>
      </c>
      <c r="AB33" s="15"/>
      <c r="AC33" s="27" t="s">
        <v>91</v>
      </c>
      <c r="AD33" s="28">
        <v>60408.921933085505</v>
      </c>
      <c r="AE33" s="15"/>
      <c r="AF33" s="25">
        <v>36068</v>
      </c>
      <c r="AG33" s="4">
        <v>74.084622080097347</v>
      </c>
      <c r="AH33" s="15"/>
      <c r="AI33" s="1">
        <v>1998</v>
      </c>
      <c r="AJ33" s="4">
        <v>191.45852883463647</v>
      </c>
      <c r="AK33" s="15"/>
      <c r="AL33" s="27" t="s">
        <v>72</v>
      </c>
      <c r="AM33" s="26">
        <v>94.89658161641789</v>
      </c>
      <c r="AN33" s="15"/>
      <c r="AO33" s="27" t="s">
        <v>92</v>
      </c>
      <c r="AP33" s="5">
        <v>114.48527868907563</v>
      </c>
      <c r="AQ33" s="15"/>
      <c r="AR33" s="1">
        <v>1917</v>
      </c>
      <c r="AS33" s="4">
        <v>85.009037418622157</v>
      </c>
      <c r="AT33" s="36"/>
      <c r="AW33" s="15"/>
      <c r="AX33" s="27" t="s">
        <v>112</v>
      </c>
      <c r="AY33" s="4">
        <v>107.90285205516605</v>
      </c>
      <c r="AZ33" s="46">
        <v>296295.63033337716</v>
      </c>
      <c r="BA33" s="45">
        <v>1906.916427064996</v>
      </c>
      <c r="BB33" s="45">
        <v>166085.47877235911</v>
      </c>
      <c r="BC33" s="4">
        <v>180.78763455956249</v>
      </c>
      <c r="BF33" s="25">
        <v>37435</v>
      </c>
      <c r="BG33" s="4">
        <v>100.84452423698384</v>
      </c>
    </row>
    <row r="34" spans="2:59" x14ac:dyDescent="0.4">
      <c r="B34" s="11">
        <v>2008</v>
      </c>
      <c r="C34" s="11"/>
      <c r="D34" s="15"/>
      <c r="E34" s="17" t="s">
        <v>104</v>
      </c>
      <c r="F34" s="18">
        <v>56.174447951845842</v>
      </c>
      <c r="G34" s="14"/>
      <c r="H34" s="22">
        <v>31048</v>
      </c>
      <c r="I34" s="4">
        <v>102.11382498962543</v>
      </c>
      <c r="J34" s="15"/>
      <c r="K34" s="25">
        <v>34850</v>
      </c>
      <c r="L34" s="4">
        <v>110.43129388164492</v>
      </c>
      <c r="M34" s="15"/>
      <c r="N34" s="27" t="s">
        <v>89</v>
      </c>
      <c r="O34" s="4">
        <v>133.69124328850378</v>
      </c>
      <c r="P34" s="15"/>
      <c r="Q34" s="22">
        <v>28126</v>
      </c>
      <c r="R34" s="4">
        <v>77.681478509965132</v>
      </c>
      <c r="S34" s="15"/>
      <c r="W34" s="39">
        <v>1924</v>
      </c>
      <c r="X34" s="40">
        <v>167.28922254577222</v>
      </c>
      <c r="Z34" s="22">
        <v>28126</v>
      </c>
      <c r="AA34" s="4">
        <v>89.280116981178452</v>
      </c>
      <c r="AB34" s="15"/>
      <c r="AC34" s="27" t="s">
        <v>92</v>
      </c>
      <c r="AD34" s="28">
        <v>60073.937153419596</v>
      </c>
      <c r="AE34" s="15"/>
      <c r="AF34" s="25">
        <v>36098</v>
      </c>
      <c r="AG34" s="4">
        <v>73.269516605696879</v>
      </c>
      <c r="AH34" s="15"/>
      <c r="AI34" s="1">
        <v>1999</v>
      </c>
      <c r="AJ34" s="4">
        <v>201.5908948961756</v>
      </c>
      <c r="AK34" s="15"/>
      <c r="AL34" s="27" t="s">
        <v>73</v>
      </c>
      <c r="AM34" s="26">
        <v>96.217150945819867</v>
      </c>
      <c r="AN34" s="15"/>
      <c r="AO34" s="27" t="s">
        <v>93</v>
      </c>
      <c r="AP34" s="5">
        <v>116.65960355943588</v>
      </c>
      <c r="AQ34" s="15"/>
      <c r="AR34" s="1">
        <v>1918</v>
      </c>
      <c r="AS34" s="4">
        <v>75.566621063295287</v>
      </c>
      <c r="AT34" s="36"/>
      <c r="AW34" s="15"/>
      <c r="AX34" s="27" t="s">
        <v>113</v>
      </c>
      <c r="AY34" s="4">
        <v>108.44281009514636</v>
      </c>
      <c r="AZ34" s="46">
        <v>300536.42975054943</v>
      </c>
      <c r="BA34" s="48">
        <v>1940.6975004890096</v>
      </c>
      <c r="BB34" s="45">
        <v>169290.26036644165</v>
      </c>
      <c r="BC34" s="4">
        <v>178.34071347786912</v>
      </c>
      <c r="BF34" s="25">
        <v>37468</v>
      </c>
      <c r="BG34" s="4">
        <v>101.5467264573991</v>
      </c>
    </row>
    <row r="35" spans="2:59" x14ac:dyDescent="0.4">
      <c r="D35" s="15"/>
      <c r="E35" s="17" t="s">
        <v>105</v>
      </c>
      <c r="F35" s="18">
        <v>56.397636114191442</v>
      </c>
      <c r="G35" s="14"/>
      <c r="H35" s="22">
        <v>31138</v>
      </c>
      <c r="I35" s="4">
        <v>100.38738813519976</v>
      </c>
      <c r="J35" s="15"/>
      <c r="K35" s="25">
        <v>34880</v>
      </c>
      <c r="L35" s="4">
        <v>107.76892430278883</v>
      </c>
      <c r="M35" s="15"/>
      <c r="N35" s="27" t="s">
        <v>90</v>
      </c>
      <c r="O35" s="4">
        <v>133.96157953102451</v>
      </c>
      <c r="P35" s="15"/>
      <c r="Q35" s="22">
        <v>28216</v>
      </c>
      <c r="R35" s="4"/>
      <c r="S35" s="15"/>
      <c r="W35" s="39">
        <v>1925</v>
      </c>
      <c r="X35" s="40">
        <v>175.38844258195769</v>
      </c>
      <c r="Z35" s="22">
        <v>28216</v>
      </c>
      <c r="AA35" s="4">
        <v>89.96728477400768</v>
      </c>
      <c r="AB35" s="15"/>
      <c r="AC35" s="27" t="s">
        <v>93</v>
      </c>
      <c r="AD35" s="28">
        <v>59687.786960514233</v>
      </c>
      <c r="AE35" s="15"/>
      <c r="AF35" s="25">
        <v>36129</v>
      </c>
      <c r="AG35" s="4">
        <v>73.274067854406169</v>
      </c>
      <c r="AH35" s="15"/>
      <c r="AI35" s="1">
        <v>2000</v>
      </c>
      <c r="AJ35" s="4">
        <v>211.04551606171839</v>
      </c>
      <c r="AK35" s="15"/>
      <c r="AL35" s="27" t="s">
        <v>74</v>
      </c>
      <c r="AM35" s="26">
        <v>98.633432103490065</v>
      </c>
      <c r="AN35" s="15"/>
      <c r="AO35" s="27" t="s">
        <v>94</v>
      </c>
      <c r="AP35" s="5">
        <v>117.72258650000001</v>
      </c>
      <c r="AQ35" s="15"/>
      <c r="AR35" s="1">
        <v>1919</v>
      </c>
      <c r="AS35" s="4">
        <v>70.513795355548964</v>
      </c>
      <c r="AT35" s="36"/>
      <c r="AW35" s="15"/>
      <c r="AX35" s="27" t="s">
        <v>114</v>
      </c>
      <c r="AY35" s="4">
        <v>109.15269496071953</v>
      </c>
      <c r="AZ35" s="47">
        <v>305156.96489491087</v>
      </c>
      <c r="BA35" s="45">
        <v>1928.6701748754813</v>
      </c>
      <c r="BB35" s="45">
        <v>173483.22084773873</v>
      </c>
      <c r="BC35" s="4">
        <v>171.89153097066333</v>
      </c>
      <c r="BF35" s="25">
        <v>37498</v>
      </c>
      <c r="BG35" s="4">
        <v>102.8045085662759</v>
      </c>
    </row>
    <row r="36" spans="2:59" x14ac:dyDescent="0.4">
      <c r="D36" s="15"/>
      <c r="E36" s="17" t="s">
        <v>106</v>
      </c>
      <c r="F36" s="18">
        <v>56.770753576164012</v>
      </c>
      <c r="G36" s="14"/>
      <c r="H36" s="22">
        <v>31229</v>
      </c>
      <c r="I36" s="4">
        <v>98.771729656346636</v>
      </c>
      <c r="J36" s="15"/>
      <c r="K36" s="25">
        <v>34911</v>
      </c>
      <c r="L36" s="4">
        <v>105.87064676616916</v>
      </c>
      <c r="M36" s="15"/>
      <c r="N36" s="27" t="s">
        <v>91</v>
      </c>
      <c r="O36" s="4">
        <v>132.31532340221193</v>
      </c>
      <c r="P36" s="15"/>
      <c r="Q36" s="22">
        <v>28307</v>
      </c>
      <c r="R36" s="4">
        <v>77.531989478190184</v>
      </c>
      <c r="S36" s="15"/>
      <c r="W36" s="39">
        <v>1926</v>
      </c>
      <c r="X36" s="40">
        <v>161.96466367686079</v>
      </c>
      <c r="Z36" s="22">
        <v>28307</v>
      </c>
      <c r="AA36" s="4">
        <v>88.922913065663494</v>
      </c>
      <c r="AB36" s="15"/>
      <c r="AC36" s="27" t="s">
        <v>94</v>
      </c>
      <c r="AD36" s="28">
        <v>59342.665855143023</v>
      </c>
      <c r="AE36" s="15"/>
      <c r="AF36" s="25">
        <v>36160</v>
      </c>
      <c r="AG36" s="4">
        <v>73.642096516924113</v>
      </c>
      <c r="AH36" s="15"/>
      <c r="AI36" s="1">
        <v>2001</v>
      </c>
      <c r="AJ36" s="4">
        <v>224.10509676188792</v>
      </c>
      <c r="AK36" s="15"/>
      <c r="AL36" s="27" t="s">
        <v>75</v>
      </c>
      <c r="AM36" s="26">
        <v>100.10632355504767</v>
      </c>
      <c r="AN36" s="15"/>
      <c r="AO36" s="27" t="s">
        <v>95</v>
      </c>
      <c r="AP36" s="5">
        <v>117.85254210000001</v>
      </c>
      <c r="AQ36" s="15"/>
      <c r="AR36" s="1">
        <v>1920</v>
      </c>
      <c r="AS36" s="4">
        <v>66.074149070036938</v>
      </c>
      <c r="AT36" s="36"/>
      <c r="AW36" s="15"/>
      <c r="AX36" s="27" t="s">
        <v>115</v>
      </c>
      <c r="AY36" s="23">
        <v>110.32737526930873</v>
      </c>
      <c r="AZ36" s="46">
        <v>290617.26147123089</v>
      </c>
      <c r="BA36" s="45">
        <v>1940.4148590021691</v>
      </c>
      <c r="BB36" s="48">
        <v>176033.46080305928</v>
      </c>
      <c r="BC36" s="4">
        <v>167.67656495157459</v>
      </c>
      <c r="BF36" s="25">
        <v>37529</v>
      </c>
      <c r="BG36" s="4">
        <v>103.79506505159264</v>
      </c>
    </row>
    <row r="37" spans="2:59" x14ac:dyDescent="0.4">
      <c r="D37" s="15"/>
      <c r="E37" s="17" t="s">
        <v>107</v>
      </c>
      <c r="F37" s="18">
        <v>56.915595680815258</v>
      </c>
      <c r="G37" s="14"/>
      <c r="H37" s="22">
        <v>31321</v>
      </c>
      <c r="I37" s="4">
        <v>98.79292905436418</v>
      </c>
      <c r="J37" s="15"/>
      <c r="K37" s="25">
        <v>34942</v>
      </c>
      <c r="L37" s="4">
        <v>103.44827586206897</v>
      </c>
      <c r="M37" s="15"/>
      <c r="N37" s="27" t="s">
        <v>92</v>
      </c>
      <c r="O37" s="4">
        <v>130.64585020126239</v>
      </c>
      <c r="P37" s="15"/>
      <c r="Q37" s="22">
        <v>28399</v>
      </c>
      <c r="R37" s="4"/>
      <c r="S37" s="15"/>
      <c r="W37" s="39">
        <v>1927</v>
      </c>
      <c r="X37" s="40">
        <v>158.3392979607585</v>
      </c>
      <c r="Z37" s="22">
        <v>28399</v>
      </c>
      <c r="AA37" s="4">
        <v>90.699295043228886</v>
      </c>
      <c r="AB37" s="15"/>
      <c r="AC37" s="27" t="s">
        <v>95</v>
      </c>
      <c r="AD37" s="28">
        <v>58805.790108564528</v>
      </c>
      <c r="AE37" s="15"/>
      <c r="AF37" s="25">
        <v>36189</v>
      </c>
      <c r="AG37" s="4">
        <v>74.598199143154403</v>
      </c>
      <c r="AH37" s="15"/>
      <c r="AI37" s="1">
        <v>2002</v>
      </c>
      <c r="AJ37" s="4">
        <v>252.27068345737581</v>
      </c>
      <c r="AK37" s="15"/>
      <c r="AL37" s="27" t="s">
        <v>76</v>
      </c>
      <c r="AM37" s="26">
        <v>100.56623424115246</v>
      </c>
      <c r="AN37" s="15"/>
      <c r="AO37" s="27" t="s">
        <v>96</v>
      </c>
      <c r="AP37" s="5">
        <v>111.76807952286283</v>
      </c>
      <c r="AQ37" s="15"/>
      <c r="AR37" s="1">
        <v>1921</v>
      </c>
      <c r="AS37" s="4">
        <v>65.61430847947112</v>
      </c>
      <c r="AT37" s="36"/>
      <c r="AW37" s="15"/>
      <c r="AX37" s="27" t="s">
        <v>116</v>
      </c>
      <c r="AY37" s="26">
        <v>108.19954434276396</v>
      </c>
      <c r="AZ37" s="46">
        <v>283707.3581070592</v>
      </c>
      <c r="BA37" s="45">
        <v>1921.8296260263269</v>
      </c>
      <c r="BB37" s="45">
        <v>174038.78902554399</v>
      </c>
      <c r="BC37" s="4">
        <v>158.93103583141965</v>
      </c>
      <c r="BF37" s="25">
        <v>37560</v>
      </c>
      <c r="BG37" s="4">
        <v>103.67746541722444</v>
      </c>
    </row>
    <row r="38" spans="2:59" x14ac:dyDescent="0.4">
      <c r="D38" s="15"/>
      <c r="E38" s="17" t="s">
        <v>108</v>
      </c>
      <c r="F38" s="18">
        <v>58.163400199157635</v>
      </c>
      <c r="G38" s="14"/>
      <c r="H38" s="22">
        <v>31413</v>
      </c>
      <c r="I38" s="4">
        <v>101.00146495799542</v>
      </c>
      <c r="J38" s="15"/>
      <c r="K38" s="25">
        <v>34971</v>
      </c>
      <c r="L38" s="4">
        <v>99.218749999999986</v>
      </c>
      <c r="M38" s="15"/>
      <c r="N38" s="27" t="s">
        <v>93</v>
      </c>
      <c r="O38" s="4">
        <v>127.8585986186157</v>
      </c>
      <c r="P38" s="15"/>
      <c r="Q38" s="22">
        <v>28491</v>
      </c>
      <c r="R38" s="4">
        <v>77.693707067616458</v>
      </c>
      <c r="S38" s="15"/>
      <c r="W38" s="39">
        <v>1928</v>
      </c>
      <c r="X38" s="40">
        <v>163.39150400294437</v>
      </c>
      <c r="Z38" s="22">
        <v>28491</v>
      </c>
      <c r="AA38" s="4">
        <v>86.920661394174218</v>
      </c>
      <c r="AB38" s="15"/>
      <c r="AC38" s="27" t="s">
        <v>96</v>
      </c>
      <c r="AD38" s="28">
        <v>57709.648331830474</v>
      </c>
      <c r="AE38" s="15"/>
      <c r="AF38" s="25">
        <v>36217</v>
      </c>
      <c r="AG38" s="4">
        <v>74.445485833654701</v>
      </c>
      <c r="AH38" s="15"/>
      <c r="AI38" s="1">
        <v>2003</v>
      </c>
      <c r="AJ38" s="4">
        <v>287.76100599818182</v>
      </c>
      <c r="AK38" s="15"/>
      <c r="AL38" s="27" t="s">
        <v>77</v>
      </c>
      <c r="AM38" s="26">
        <v>103.93723451279742</v>
      </c>
      <c r="AN38" s="15"/>
      <c r="AO38" s="27" t="s">
        <v>97</v>
      </c>
      <c r="AP38" s="5">
        <v>115.73973161014159</v>
      </c>
      <c r="AQ38" s="15"/>
      <c r="AR38" s="1">
        <v>1922</v>
      </c>
      <c r="AS38" s="4">
        <v>74.796197141017601</v>
      </c>
      <c r="AT38" s="36"/>
      <c r="AW38" s="15"/>
      <c r="AX38" s="27" t="s">
        <v>117</v>
      </c>
      <c r="AY38" s="4">
        <v>106.2804764466768</v>
      </c>
      <c r="AZ38" s="46">
        <v>278225.61893894133</v>
      </c>
      <c r="BA38" s="45">
        <v>1929.9557423761694</v>
      </c>
      <c r="BB38" s="45">
        <v>168891.79732611086</v>
      </c>
      <c r="BC38" s="4">
        <v>147.58717209756276</v>
      </c>
      <c r="BF38" s="25">
        <v>37589</v>
      </c>
      <c r="BG38" s="4">
        <v>104.47742512293252</v>
      </c>
    </row>
    <row r="39" spans="2:59" x14ac:dyDescent="0.4">
      <c r="D39" s="15"/>
      <c r="E39" s="17" t="s">
        <v>109</v>
      </c>
      <c r="F39" s="18">
        <v>57.727453233988477</v>
      </c>
      <c r="G39" s="14"/>
      <c r="H39" s="22">
        <v>31503</v>
      </c>
      <c r="I39" s="4">
        <v>98.965316896782824</v>
      </c>
      <c r="J39" s="15"/>
      <c r="K39" s="25">
        <v>35003</v>
      </c>
      <c r="L39" s="4">
        <v>97.864077669902912</v>
      </c>
      <c r="M39" s="15"/>
      <c r="N39" s="27" t="s">
        <v>94</v>
      </c>
      <c r="O39" s="4">
        <v>129.06205389818081</v>
      </c>
      <c r="P39" s="15"/>
      <c r="Q39" s="22">
        <v>28581</v>
      </c>
      <c r="R39" s="4"/>
      <c r="S39" s="15"/>
      <c r="W39" s="39">
        <v>1929</v>
      </c>
      <c r="X39" s="40">
        <v>167.05050402156908</v>
      </c>
      <c r="Z39" s="22">
        <v>28581</v>
      </c>
      <c r="AA39" s="4">
        <v>86.703908610498985</v>
      </c>
      <c r="AB39" s="15"/>
      <c r="AC39" s="27" t="s">
        <v>97</v>
      </c>
      <c r="AD39" s="28">
        <v>57057.949479940566</v>
      </c>
      <c r="AE39" s="15"/>
      <c r="AF39" s="25">
        <v>36250</v>
      </c>
      <c r="AG39" s="4">
        <v>74.562033735646992</v>
      </c>
      <c r="AH39" s="15"/>
      <c r="AI39" s="1">
        <v>2004</v>
      </c>
      <c r="AJ39" s="4">
        <v>326.25658145926207</v>
      </c>
      <c r="AK39" s="15"/>
      <c r="AL39" s="27" t="s">
        <v>78</v>
      </c>
      <c r="AM39" s="26">
        <v>106.94447750750025</v>
      </c>
      <c r="AN39" s="15"/>
      <c r="AO39" s="27" t="s">
        <v>98</v>
      </c>
      <c r="AP39" s="5">
        <v>117.20150435779817</v>
      </c>
      <c r="AQ39" s="15"/>
      <c r="AR39" s="1">
        <v>1923</v>
      </c>
      <c r="AS39" s="4">
        <v>76.350077815320802</v>
      </c>
      <c r="AT39" s="36"/>
      <c r="AW39" s="15"/>
      <c r="AX39" s="27" t="s">
        <v>118</v>
      </c>
      <c r="AY39" s="4">
        <v>104.0484739090993</v>
      </c>
      <c r="AZ39" s="46">
        <v>275552.30722064443</v>
      </c>
      <c r="BA39" s="45">
        <v>1880.6201021779661</v>
      </c>
      <c r="BB39" s="45">
        <v>161139.42751615882</v>
      </c>
      <c r="BC39" s="4">
        <v>139.98407080921731</v>
      </c>
      <c r="BF39" s="25">
        <v>37621</v>
      </c>
      <c r="BG39" s="4">
        <v>105.52443054935239</v>
      </c>
    </row>
    <row r="40" spans="2:59" x14ac:dyDescent="0.4">
      <c r="D40" s="15"/>
      <c r="E40" s="17" t="s">
        <v>110</v>
      </c>
      <c r="F40" s="18">
        <v>57.748262834028118</v>
      </c>
      <c r="G40" s="14"/>
      <c r="H40" s="22">
        <v>31594</v>
      </c>
      <c r="I40" s="4">
        <v>99.039262795492618</v>
      </c>
      <c r="J40" s="15"/>
      <c r="K40" s="25">
        <v>35033</v>
      </c>
      <c r="L40" s="4">
        <v>100</v>
      </c>
      <c r="M40" s="15"/>
      <c r="N40" s="27" t="s">
        <v>95</v>
      </c>
      <c r="O40" s="4">
        <v>130.0320644758101</v>
      </c>
      <c r="P40" s="15"/>
      <c r="Q40" s="22">
        <v>28672</v>
      </c>
      <c r="R40" s="4">
        <v>78.556497507649482</v>
      </c>
      <c r="S40" s="15"/>
      <c r="W40" s="39">
        <v>1930</v>
      </c>
      <c r="X40" s="40">
        <v>157.99749618769675</v>
      </c>
      <c r="Z40" s="22">
        <v>28672</v>
      </c>
      <c r="AA40" s="4">
        <v>86.926207832963797</v>
      </c>
      <c r="AB40" s="15"/>
      <c r="AC40" s="27" t="s">
        <v>98</v>
      </c>
      <c r="AD40" s="28">
        <v>56437.389770723101</v>
      </c>
      <c r="AE40" s="15"/>
      <c r="AF40" s="25">
        <v>36280</v>
      </c>
      <c r="AG40" s="4">
        <v>74.454461122947123</v>
      </c>
      <c r="AH40" s="15"/>
      <c r="AI40" s="1">
        <v>2005</v>
      </c>
      <c r="AJ40" s="4">
        <v>359.39480197602774</v>
      </c>
      <c r="AK40" s="15"/>
      <c r="AL40" s="27" t="s">
        <v>79</v>
      </c>
      <c r="AM40" s="26">
        <v>109.73696267004425</v>
      </c>
      <c r="AN40" s="15"/>
      <c r="AO40" s="27" t="s">
        <v>99</v>
      </c>
      <c r="AP40" s="5">
        <v>121.56083601570167</v>
      </c>
      <c r="AQ40" s="15"/>
      <c r="AR40" s="1">
        <v>1924</v>
      </c>
      <c r="AS40" s="4">
        <v>74.286977883195505</v>
      </c>
      <c r="AT40" s="36"/>
      <c r="AW40" s="15"/>
      <c r="AX40" s="27" t="s">
        <v>119</v>
      </c>
      <c r="AY40" s="4">
        <v>105.52475554981187</v>
      </c>
      <c r="AZ40" s="46">
        <v>263213.68836818507</v>
      </c>
      <c r="BA40" s="45">
        <v>1856.8660516601853</v>
      </c>
      <c r="BB40" s="45">
        <v>150581.99913953061</v>
      </c>
      <c r="BC40" s="4">
        <v>132.95975048560723</v>
      </c>
      <c r="BF40" s="25">
        <v>37652</v>
      </c>
      <c r="BG40" s="4">
        <v>106.63462394303518</v>
      </c>
    </row>
    <row r="41" spans="2:59" x14ac:dyDescent="0.4">
      <c r="D41" s="15"/>
      <c r="E41" s="17" t="s">
        <v>111</v>
      </c>
      <c r="F41" s="18">
        <v>58.08408755826683</v>
      </c>
      <c r="G41" s="14"/>
      <c r="H41" s="22">
        <v>31686</v>
      </c>
      <c r="I41" s="4">
        <v>101.08394689496252</v>
      </c>
      <c r="J41" s="15"/>
      <c r="K41" s="25">
        <v>35062</v>
      </c>
      <c r="L41" s="4">
        <v>100.97181729834791</v>
      </c>
      <c r="M41" s="15"/>
      <c r="N41" s="27" t="s">
        <v>96</v>
      </c>
      <c r="O41" s="4">
        <v>128.44143212300045</v>
      </c>
      <c r="P41" s="15"/>
      <c r="Q41" s="22">
        <v>28764</v>
      </c>
      <c r="R41" s="4"/>
      <c r="S41" s="15"/>
      <c r="W41" s="39">
        <v>1931</v>
      </c>
      <c r="X41" s="40">
        <v>161.60307687730878</v>
      </c>
      <c r="Z41" s="22">
        <v>28764</v>
      </c>
      <c r="AA41" s="4">
        <v>86.894534691722527</v>
      </c>
      <c r="AB41" s="15"/>
      <c r="AC41" s="27" t="s">
        <v>99</v>
      </c>
      <c r="AD41" s="28">
        <v>55895.196506550223</v>
      </c>
      <c r="AE41" s="15"/>
      <c r="AF41" s="25">
        <v>36311</v>
      </c>
      <c r="AG41" s="4">
        <v>74.741608948525567</v>
      </c>
      <c r="AH41" s="15"/>
      <c r="AI41" s="1">
        <v>2006</v>
      </c>
      <c r="AJ41" s="4">
        <v>383.72701050231802</v>
      </c>
      <c r="AK41" s="15"/>
      <c r="AL41" s="27" t="s">
        <v>80</v>
      </c>
      <c r="AM41" s="26">
        <v>110.4778563433876</v>
      </c>
      <c r="AN41" s="15"/>
      <c r="AO41" s="27" t="s">
        <v>100</v>
      </c>
      <c r="AP41" s="5">
        <v>129.57300146771038</v>
      </c>
      <c r="AQ41" s="15"/>
      <c r="AR41" s="1">
        <v>1925</v>
      </c>
      <c r="AS41" s="23">
        <v>78.162820207536143</v>
      </c>
      <c r="AT41" s="36"/>
      <c r="AW41" s="15"/>
      <c r="AX41" s="27" t="s">
        <v>120</v>
      </c>
      <c r="AZ41" s="46">
        <v>248207.46339458509</v>
      </c>
      <c r="BA41" s="45"/>
      <c r="BF41" s="25">
        <v>37680</v>
      </c>
      <c r="BG41" s="4">
        <v>107.87552385198396</v>
      </c>
    </row>
    <row r="42" spans="2:59" x14ac:dyDescent="0.4">
      <c r="D42" s="15"/>
      <c r="E42" s="17" t="s">
        <v>112</v>
      </c>
      <c r="F42" s="18">
        <v>59.525561873676693</v>
      </c>
      <c r="G42" s="14"/>
      <c r="H42" s="22">
        <v>31778</v>
      </c>
      <c r="I42" s="4">
        <v>103.11309521799149</v>
      </c>
      <c r="J42" s="15"/>
      <c r="K42" s="25">
        <v>35095</v>
      </c>
      <c r="L42" s="4">
        <v>102.03685741998061</v>
      </c>
      <c r="M42" s="15"/>
      <c r="N42" s="27" t="s">
        <v>97</v>
      </c>
      <c r="O42" s="4">
        <v>131.15061303761249</v>
      </c>
      <c r="P42" s="15"/>
      <c r="Q42" s="22">
        <v>28856</v>
      </c>
      <c r="R42" s="4">
        <v>80.987621477095431</v>
      </c>
      <c r="S42" s="15"/>
      <c r="W42" s="39">
        <v>1932</v>
      </c>
      <c r="X42" s="40">
        <v>161.68212010639624</v>
      </c>
      <c r="Z42" s="22">
        <v>28856</v>
      </c>
      <c r="AA42" s="4">
        <v>85.509597007685045</v>
      </c>
      <c r="AB42" s="15"/>
      <c r="AC42" s="27" t="s">
        <v>100</v>
      </c>
      <c r="AD42" s="28">
        <v>55603.822762814947</v>
      </c>
      <c r="AE42" s="15"/>
      <c r="AF42" s="25">
        <v>36341</v>
      </c>
      <c r="AG42" s="4">
        <v>75.184764954543525</v>
      </c>
      <c r="AH42" s="15"/>
      <c r="AI42" s="1">
        <v>2007</v>
      </c>
      <c r="AK42" s="15"/>
      <c r="AL42" s="27" t="s">
        <v>81</v>
      </c>
      <c r="AM42" s="26">
        <v>111.74538552130929</v>
      </c>
      <c r="AN42" s="15"/>
      <c r="AO42" s="27" t="s">
        <v>101</v>
      </c>
      <c r="AP42" s="5">
        <v>128.50600087209301</v>
      </c>
      <c r="AQ42" s="15"/>
      <c r="AR42" s="1">
        <v>1926</v>
      </c>
      <c r="AS42" s="4">
        <v>72.490601552443792</v>
      </c>
      <c r="AT42" s="36"/>
      <c r="AX42" s="27" t="s">
        <v>137</v>
      </c>
      <c r="AZ42" s="46">
        <v>232847.63835316995</v>
      </c>
      <c r="BF42" s="25">
        <v>37711</v>
      </c>
      <c r="BG42" s="4">
        <v>108.0329951477724</v>
      </c>
    </row>
    <row r="43" spans="2:59" x14ac:dyDescent="0.4">
      <c r="D43" s="15"/>
      <c r="E43" s="17" t="s">
        <v>113</v>
      </c>
      <c r="F43" s="18">
        <v>60.364320926085128</v>
      </c>
      <c r="G43" s="14"/>
      <c r="H43" s="22">
        <v>31868</v>
      </c>
      <c r="I43" s="4">
        <v>105.78047942326216</v>
      </c>
      <c r="J43" s="15"/>
      <c r="K43" s="25">
        <v>35124</v>
      </c>
      <c r="L43" s="4">
        <v>104.12667946257197</v>
      </c>
      <c r="M43" s="15"/>
      <c r="N43" s="27" t="s">
        <v>98</v>
      </c>
      <c r="O43" s="4">
        <v>133.75204675242321</v>
      </c>
      <c r="P43" s="15"/>
      <c r="Q43" s="22">
        <v>28946</v>
      </c>
      <c r="R43" s="4"/>
      <c r="S43" s="15"/>
      <c r="W43" s="39">
        <v>1933</v>
      </c>
      <c r="X43" s="40">
        <v>164.15107387945909</v>
      </c>
      <c r="Z43" s="22">
        <v>28946</v>
      </c>
      <c r="AA43" s="4">
        <v>86.666133660472923</v>
      </c>
      <c r="AB43" s="15"/>
      <c r="AC43" s="27" t="s">
        <v>101</v>
      </c>
      <c r="AD43" s="28">
        <v>54810.162717670573</v>
      </c>
      <c r="AE43" s="15"/>
      <c r="AF43" s="25">
        <v>36371</v>
      </c>
      <c r="AG43" s="4">
        <v>75.6846699379971</v>
      </c>
      <c r="AH43" s="15"/>
      <c r="AI43" s="1">
        <v>2008</v>
      </c>
      <c r="AK43" s="15"/>
      <c r="AL43" s="27" t="s">
        <v>82</v>
      </c>
      <c r="AM43" s="26">
        <v>116.13702373760388</v>
      </c>
      <c r="AN43" s="15"/>
      <c r="AO43" s="27" t="s">
        <v>102</v>
      </c>
      <c r="AP43" s="5">
        <v>130.70087580593679</v>
      </c>
      <c r="AQ43" s="15"/>
      <c r="AR43" s="1">
        <v>1927</v>
      </c>
      <c r="AS43" s="4">
        <v>71.380301210962472</v>
      </c>
      <c r="AT43" s="36"/>
      <c r="AX43" s="1"/>
      <c r="BC43" s="4"/>
      <c r="BF43" s="25">
        <v>37741</v>
      </c>
      <c r="BG43" s="4">
        <v>109.44757709251101</v>
      </c>
    </row>
    <row r="44" spans="2:59" x14ac:dyDescent="0.4">
      <c r="D44" s="15"/>
      <c r="E44" s="17" t="s">
        <v>114</v>
      </c>
      <c r="F44" s="18">
        <v>61.362303044464497</v>
      </c>
      <c r="G44" s="14"/>
      <c r="H44" s="22">
        <v>31959</v>
      </c>
      <c r="I44" s="4">
        <v>108.32860862701195</v>
      </c>
      <c r="J44" s="15"/>
      <c r="K44" s="25">
        <v>35153</v>
      </c>
      <c r="L44" s="4">
        <v>107.73638968481374</v>
      </c>
      <c r="M44" s="15"/>
      <c r="N44" s="27" t="s">
        <v>99</v>
      </c>
      <c r="O44" s="4">
        <v>135.72319215138592</v>
      </c>
      <c r="P44" s="15"/>
      <c r="Q44" s="22">
        <v>29037</v>
      </c>
      <c r="R44" s="4">
        <v>83.162795166760191</v>
      </c>
      <c r="S44" s="15"/>
      <c r="W44" s="39">
        <v>1934</v>
      </c>
      <c r="X44" s="40">
        <v>154.54961631618647</v>
      </c>
      <c r="Z44" s="22">
        <v>29037</v>
      </c>
      <c r="AA44" s="4">
        <v>85.559304780238648</v>
      </c>
      <c r="AB44" s="15"/>
      <c r="AC44" s="27" t="s">
        <v>102</v>
      </c>
      <c r="AD44" s="28">
        <v>55503.788941902894</v>
      </c>
      <c r="AE44" s="15"/>
      <c r="AF44" s="25">
        <v>36403</v>
      </c>
      <c r="AG44" s="4">
        <v>75.403992132601218</v>
      </c>
      <c r="AH44" s="15"/>
      <c r="AK44" s="15"/>
      <c r="AL44" s="27" t="s">
        <v>83</v>
      </c>
      <c r="AM44" s="26">
        <v>118.95717355196626</v>
      </c>
      <c r="AN44" s="15"/>
      <c r="AO44" s="27" t="s">
        <v>103</v>
      </c>
      <c r="AP44" s="5">
        <v>132.53724338188727</v>
      </c>
      <c r="AQ44" s="15"/>
      <c r="AR44" s="1">
        <v>1928</v>
      </c>
      <c r="AS44" s="4">
        <v>73.282129873181248</v>
      </c>
      <c r="AT44" s="36"/>
      <c r="AX44" s="1"/>
      <c r="BF44" s="25">
        <v>37771</v>
      </c>
      <c r="BG44" s="4">
        <v>110.3341571050309</v>
      </c>
    </row>
    <row r="45" spans="2:59" x14ac:dyDescent="0.4">
      <c r="D45" s="15"/>
      <c r="E45" s="17" t="s">
        <v>115</v>
      </c>
      <c r="F45" s="18">
        <v>63.531410966147284</v>
      </c>
      <c r="G45" s="14"/>
      <c r="H45" s="22">
        <v>32051</v>
      </c>
      <c r="I45" s="4">
        <v>114.07662646428602</v>
      </c>
      <c r="J45" s="15"/>
      <c r="K45" s="25">
        <v>35185</v>
      </c>
      <c r="L45" s="4">
        <v>105.75471698113208</v>
      </c>
      <c r="M45" s="15"/>
      <c r="N45" s="27" t="s">
        <v>100</v>
      </c>
      <c r="O45" s="4">
        <v>134.82423614440833</v>
      </c>
      <c r="P45" s="15"/>
      <c r="Q45" s="22">
        <v>29129</v>
      </c>
      <c r="R45" s="4"/>
      <c r="S45" s="15"/>
      <c r="W45" s="39">
        <v>1935</v>
      </c>
      <c r="X45" s="40">
        <v>154.22077597272514</v>
      </c>
      <c r="Z45" s="22">
        <v>29129</v>
      </c>
      <c r="AA45" s="4">
        <v>85.303265461300214</v>
      </c>
      <c r="AB45" s="15"/>
      <c r="AC45" s="27" t="s">
        <v>103</v>
      </c>
      <c r="AD45" s="30">
        <v>53870.879869245437</v>
      </c>
      <c r="AE45" s="15"/>
      <c r="AF45" s="25">
        <v>36433</v>
      </c>
      <c r="AG45" s="4">
        <v>75.777146018837087</v>
      </c>
      <c r="AH45" s="15"/>
      <c r="AK45" s="15"/>
      <c r="AL45" s="27" t="s">
        <v>84</v>
      </c>
      <c r="AM45" s="26">
        <v>118.12573776875321</v>
      </c>
      <c r="AN45" s="15"/>
      <c r="AO45" s="27" t="s">
        <v>104</v>
      </c>
      <c r="AP45" s="5">
        <v>137.24312361681945</v>
      </c>
      <c r="AQ45" s="15"/>
      <c r="AR45" s="1">
        <v>1929</v>
      </c>
      <c r="AS45" s="4">
        <v>72.614329879892765</v>
      </c>
      <c r="AT45" s="36"/>
      <c r="AX45" s="1"/>
      <c r="BF45" s="25">
        <v>37802</v>
      </c>
      <c r="BG45" s="4">
        <v>110.75643738977072</v>
      </c>
    </row>
    <row r="46" spans="2:59" x14ac:dyDescent="0.4">
      <c r="D46" s="15"/>
      <c r="E46" s="17" t="s">
        <v>116</v>
      </c>
      <c r="F46" s="18">
        <v>64.486674101683761</v>
      </c>
      <c r="G46" s="14"/>
      <c r="H46" s="22">
        <v>32143</v>
      </c>
      <c r="I46" s="4">
        <v>125.64626712588647</v>
      </c>
      <c r="J46" s="15"/>
      <c r="K46" s="25">
        <v>35216</v>
      </c>
      <c r="L46" s="4">
        <v>106.87382297551788</v>
      </c>
      <c r="M46" s="15"/>
      <c r="N46" s="27" t="s">
        <v>101</v>
      </c>
      <c r="O46" s="4">
        <v>134.08624669041043</v>
      </c>
      <c r="P46" s="15"/>
      <c r="Q46" s="22">
        <v>29221</v>
      </c>
      <c r="R46" s="4">
        <v>84.868021586489149</v>
      </c>
      <c r="S46" s="15"/>
      <c r="W46" s="39">
        <v>1936</v>
      </c>
      <c r="X46" s="40">
        <v>168.70914318654346</v>
      </c>
      <c r="Z46" s="22">
        <v>29221</v>
      </c>
      <c r="AA46" s="4">
        <v>85.357102721211106</v>
      </c>
      <c r="AB46" s="15"/>
      <c r="AC46" s="27" t="s">
        <v>104</v>
      </c>
      <c r="AD46" s="28">
        <v>54512.587038028927</v>
      </c>
      <c r="AE46" s="15"/>
      <c r="AF46" s="25">
        <v>36462</v>
      </c>
      <c r="AG46" s="4">
        <v>75.288615587934999</v>
      </c>
      <c r="AH46" s="15"/>
      <c r="AK46" s="15"/>
      <c r="AL46" s="27" t="s">
        <v>85</v>
      </c>
      <c r="AM46" s="26">
        <v>121.63990702496841</v>
      </c>
      <c r="AN46" s="15"/>
      <c r="AO46" s="27" t="s">
        <v>105</v>
      </c>
      <c r="AP46" s="5">
        <v>140.63444709072618</v>
      </c>
      <c r="AQ46" s="15"/>
      <c r="AR46" s="1">
        <v>1930</v>
      </c>
      <c r="AS46" s="4">
        <v>69.491913695057363</v>
      </c>
      <c r="AT46" s="36"/>
      <c r="AX46" s="1"/>
      <c r="BF46" s="25">
        <v>37833</v>
      </c>
      <c r="BG46" s="4">
        <v>112.81077262693155</v>
      </c>
    </row>
    <row r="47" spans="2:59" x14ac:dyDescent="0.4">
      <c r="D47" s="15"/>
      <c r="E47" s="17" t="s">
        <v>117</v>
      </c>
      <c r="F47" s="18">
        <v>63.986029473361619</v>
      </c>
      <c r="G47" s="14"/>
      <c r="H47" s="22">
        <v>32234</v>
      </c>
      <c r="I47" s="4">
        <v>132.79012253192008</v>
      </c>
      <c r="J47" s="15"/>
      <c r="K47" s="25">
        <v>35244</v>
      </c>
      <c r="L47" s="4">
        <v>107.67790262172285</v>
      </c>
      <c r="M47" s="15"/>
      <c r="N47" s="27" t="s">
        <v>102</v>
      </c>
      <c r="O47" s="4">
        <v>133.51755567780825</v>
      </c>
      <c r="P47" s="15"/>
      <c r="Q47" s="22">
        <v>29312</v>
      </c>
      <c r="R47" s="4"/>
      <c r="S47" s="15"/>
      <c r="W47" s="39">
        <v>1937</v>
      </c>
      <c r="X47" s="40">
        <v>176.18598780922011</v>
      </c>
      <c r="Z47" s="22">
        <v>29312</v>
      </c>
      <c r="AA47" s="4">
        <v>87.518246680673386</v>
      </c>
      <c r="AB47" s="15"/>
      <c r="AC47" s="27" t="s">
        <v>105</v>
      </c>
      <c r="AD47" s="28">
        <v>55590.723824389112</v>
      </c>
      <c r="AE47" s="15"/>
      <c r="AF47" s="25">
        <v>36494</v>
      </c>
      <c r="AG47" s="4">
        <v>75.174655853815523</v>
      </c>
      <c r="AH47" s="15"/>
      <c r="AK47" s="15"/>
      <c r="AL47" s="27" t="s">
        <v>86</v>
      </c>
      <c r="AM47" s="26">
        <v>127.36671812881484</v>
      </c>
      <c r="AN47" s="15"/>
      <c r="AO47" s="27" t="s">
        <v>106</v>
      </c>
      <c r="AP47" s="5">
        <v>140.82535253289365</v>
      </c>
      <c r="AQ47" s="15"/>
      <c r="AR47" s="1">
        <v>1931</v>
      </c>
      <c r="AS47" s="4">
        <v>68.645203207023926</v>
      </c>
      <c r="AT47" s="36"/>
      <c r="AX47" s="1"/>
      <c r="BF47" s="25">
        <v>37862</v>
      </c>
      <c r="BG47" s="4">
        <v>115.25373398144059</v>
      </c>
    </row>
    <row r="48" spans="2:59" x14ac:dyDescent="0.4">
      <c r="D48" s="15"/>
      <c r="E48" s="17" t="s">
        <v>118</v>
      </c>
      <c r="F48" s="18">
        <v>63.704573503361985</v>
      </c>
      <c r="G48" s="14"/>
      <c r="H48" s="22">
        <v>32325</v>
      </c>
      <c r="I48" s="4">
        <v>142.43904265155646</v>
      </c>
      <c r="J48" s="15"/>
      <c r="K48" s="25">
        <v>35277</v>
      </c>
      <c r="L48" s="4">
        <v>107.30337078651687</v>
      </c>
      <c r="M48" s="15"/>
      <c r="N48" s="27" t="s">
        <v>103</v>
      </c>
      <c r="O48" s="4">
        <v>133.69707366839373</v>
      </c>
      <c r="P48" s="15"/>
      <c r="Q48" s="22">
        <v>29403</v>
      </c>
      <c r="R48" s="4">
        <v>87.238348939485206</v>
      </c>
      <c r="S48" s="15"/>
      <c r="W48" s="39">
        <v>1938</v>
      </c>
      <c r="X48" s="40">
        <v>170.62193219841754</v>
      </c>
      <c r="Z48" s="22">
        <v>29403</v>
      </c>
      <c r="AA48" s="4">
        <v>86.204887546037696</v>
      </c>
      <c r="AB48" s="15"/>
      <c r="AC48" s="27" t="s">
        <v>106</v>
      </c>
      <c r="AD48" s="28">
        <v>55267.254800207571</v>
      </c>
      <c r="AE48" s="15"/>
      <c r="AF48" s="25">
        <v>36525</v>
      </c>
      <c r="AG48" s="4">
        <v>75.140420305905494</v>
      </c>
      <c r="AH48" s="15"/>
      <c r="AK48" s="15"/>
      <c r="AL48" s="27" t="s">
        <v>87</v>
      </c>
      <c r="AM48" s="26">
        <v>131.31608588512333</v>
      </c>
      <c r="AN48" s="15"/>
      <c r="AO48" s="27" t="s">
        <v>107</v>
      </c>
      <c r="AP48" s="5">
        <v>139.92805755395682</v>
      </c>
      <c r="AQ48" s="15"/>
      <c r="AR48" s="1">
        <v>1932</v>
      </c>
      <c r="AS48" s="24">
        <v>68.337193512212096</v>
      </c>
      <c r="AT48" s="36"/>
      <c r="BF48" s="25">
        <v>37894</v>
      </c>
      <c r="BG48" s="4">
        <v>115.73725318121986</v>
      </c>
    </row>
    <row r="49" spans="4:59" x14ac:dyDescent="0.4">
      <c r="D49" s="15"/>
      <c r="E49" s="17" t="s">
        <v>119</v>
      </c>
      <c r="F49" s="18">
        <v>64.501521494274186</v>
      </c>
      <c r="G49" s="14"/>
      <c r="H49" s="22">
        <v>32417</v>
      </c>
      <c r="I49" s="4">
        <v>154.311229612799</v>
      </c>
      <c r="J49" s="15"/>
      <c r="K49" s="25">
        <v>35307</v>
      </c>
      <c r="L49" s="4">
        <v>109.71962616822431</v>
      </c>
      <c r="M49" s="15"/>
      <c r="N49" s="27" t="s">
        <v>104</v>
      </c>
      <c r="O49" s="4">
        <v>132.68297491312541</v>
      </c>
      <c r="P49" s="15"/>
      <c r="Q49" s="22">
        <v>29495</v>
      </c>
      <c r="R49" s="4"/>
      <c r="S49" s="15"/>
      <c r="W49" s="39">
        <v>1939</v>
      </c>
      <c r="X49" s="40">
        <v>184.58317704611076</v>
      </c>
      <c r="Z49" s="22">
        <v>29495</v>
      </c>
      <c r="AA49" s="4">
        <v>86.526877653488469</v>
      </c>
      <c r="AB49" s="15"/>
      <c r="AC49" s="27" t="s">
        <v>107</v>
      </c>
      <c r="AD49" s="28">
        <v>54689.725330620538</v>
      </c>
      <c r="AE49" s="15"/>
      <c r="AF49" s="25">
        <v>36556</v>
      </c>
      <c r="AG49" s="4">
        <v>75.047657571786004</v>
      </c>
      <c r="AH49" s="15"/>
      <c r="AK49" s="15"/>
      <c r="AL49" s="27" t="s">
        <v>88</v>
      </c>
      <c r="AM49" s="26">
        <v>131.46963474996343</v>
      </c>
      <c r="AN49" s="15"/>
      <c r="AO49" s="27" t="s">
        <v>108</v>
      </c>
      <c r="AP49" s="5">
        <v>138.81264916467777</v>
      </c>
      <c r="AQ49" s="15"/>
      <c r="AR49" s="1">
        <v>1933</v>
      </c>
      <c r="AS49" s="4">
        <v>72.865946976453344</v>
      </c>
      <c r="AT49" s="36"/>
      <c r="BF49" s="25">
        <v>37925</v>
      </c>
      <c r="BG49" s="4">
        <v>115.43860262008732</v>
      </c>
    </row>
    <row r="50" spans="4:59" x14ac:dyDescent="0.4">
      <c r="D50" s="15"/>
      <c r="E50" s="17" t="s">
        <v>120</v>
      </c>
      <c r="F50" s="18">
        <v>66.14804337576615</v>
      </c>
      <c r="G50" s="14"/>
      <c r="H50" s="22">
        <v>32509</v>
      </c>
      <c r="I50" s="4">
        <v>164.18494372272139</v>
      </c>
      <c r="J50" s="15"/>
      <c r="K50" s="25">
        <v>35338</v>
      </c>
      <c r="L50" s="4">
        <v>109.34320074005551</v>
      </c>
      <c r="M50" s="15"/>
      <c r="N50" s="27" t="s">
        <v>105</v>
      </c>
      <c r="O50" s="4">
        <v>131.21675744146117</v>
      </c>
      <c r="P50" s="15"/>
      <c r="Q50" s="22">
        <v>29587</v>
      </c>
      <c r="R50" s="4">
        <v>89.829849898037992</v>
      </c>
      <c r="S50" s="15"/>
      <c r="W50" s="39">
        <v>1940</v>
      </c>
      <c r="X50" s="40">
        <v>185.27406957920138</v>
      </c>
      <c r="Z50" s="22">
        <v>29587</v>
      </c>
      <c r="AA50" s="4">
        <v>84.463654615447894</v>
      </c>
      <c r="AB50" s="15"/>
      <c r="AC50" s="27" t="s">
        <v>108</v>
      </c>
      <c r="AD50" s="28">
        <v>56536.438767843734</v>
      </c>
      <c r="AE50" s="15"/>
      <c r="AF50" s="25">
        <v>36585</v>
      </c>
      <c r="AG50" s="4">
        <v>75.133919705428198</v>
      </c>
      <c r="AH50" s="15"/>
      <c r="AK50" s="15"/>
      <c r="AL50" s="27" t="s">
        <v>89</v>
      </c>
      <c r="AM50" s="26">
        <v>134.44226746994204</v>
      </c>
      <c r="AN50" s="15"/>
      <c r="AO50" s="27" t="s">
        <v>109</v>
      </c>
      <c r="AP50" s="5">
        <v>143.71471025260027</v>
      </c>
      <c r="AQ50" s="15"/>
      <c r="AR50" s="1">
        <v>1934</v>
      </c>
      <c r="AS50" s="4">
        <v>73.279411128565442</v>
      </c>
      <c r="AT50" s="36"/>
      <c r="BF50" s="25">
        <v>37953</v>
      </c>
      <c r="BG50" s="4">
        <v>115.1162668992586</v>
      </c>
    </row>
    <row r="51" spans="4:59" x14ac:dyDescent="0.4">
      <c r="D51" s="15"/>
      <c r="G51" s="14"/>
      <c r="H51" s="22">
        <v>32599</v>
      </c>
      <c r="I51" s="23">
        <v>165.27239619630356</v>
      </c>
      <c r="J51" s="15"/>
      <c r="K51" s="25">
        <v>35369</v>
      </c>
      <c r="L51" s="4">
        <v>113.03948576675849</v>
      </c>
      <c r="M51" s="15"/>
      <c r="N51" s="27" t="s">
        <v>106</v>
      </c>
      <c r="O51" s="4">
        <v>131.23091776924136</v>
      </c>
      <c r="P51" s="15"/>
      <c r="Q51" s="22">
        <v>29677</v>
      </c>
      <c r="R51" s="4"/>
      <c r="S51" s="15"/>
      <c r="W51" s="39">
        <v>1941</v>
      </c>
      <c r="X51" s="40">
        <v>197.19600552167307</v>
      </c>
      <c r="Z51" s="22">
        <v>29677</v>
      </c>
      <c r="AA51" s="4">
        <v>85.467201430961524</v>
      </c>
      <c r="AB51" s="15"/>
      <c r="AC51" s="27" t="s">
        <v>109</v>
      </c>
      <c r="AD51" s="28">
        <v>55371.596762325236</v>
      </c>
      <c r="AE51" s="15"/>
      <c r="AF51" s="25">
        <v>36616</v>
      </c>
      <c r="AG51" s="4">
        <v>75.077406925895289</v>
      </c>
      <c r="AH51" s="15"/>
      <c r="AK51" s="15"/>
      <c r="AL51" s="27" t="s">
        <v>90</v>
      </c>
      <c r="AM51" s="26">
        <v>134.72907465487722</v>
      </c>
      <c r="AN51" s="15"/>
      <c r="AO51" s="27" t="s">
        <v>110</v>
      </c>
      <c r="AP51" s="5">
        <v>138.02612481857764</v>
      </c>
      <c r="AQ51" s="15"/>
      <c r="AR51" s="1">
        <v>1935</v>
      </c>
      <c r="AS51" s="4">
        <v>78.069999028619634</v>
      </c>
      <c r="AT51" s="36"/>
      <c r="BF51" s="25">
        <v>37986</v>
      </c>
      <c r="BG51" s="4">
        <v>115.36365217391304</v>
      </c>
    </row>
    <row r="52" spans="4:59" x14ac:dyDescent="0.4">
      <c r="D52" s="15"/>
      <c r="G52" s="14"/>
      <c r="H52" s="22">
        <v>32690</v>
      </c>
      <c r="I52" s="4">
        <v>161.89902347642936</v>
      </c>
      <c r="J52" s="15"/>
      <c r="K52" s="25">
        <v>35398</v>
      </c>
      <c r="L52" s="4">
        <v>117.1088746569076</v>
      </c>
      <c r="M52" s="15"/>
      <c r="N52" s="27" t="s">
        <v>107</v>
      </c>
      <c r="O52" s="4">
        <v>129.97886539801004</v>
      </c>
      <c r="P52" s="15"/>
      <c r="Q52" s="22">
        <v>29768</v>
      </c>
      <c r="R52" s="4">
        <v>92.743607456987263</v>
      </c>
      <c r="S52" s="15"/>
      <c r="W52" s="39">
        <v>1942</v>
      </c>
      <c r="X52" s="40">
        <v>184.96972924511374</v>
      </c>
      <c r="Z52" s="22">
        <v>29768</v>
      </c>
      <c r="AA52" s="4">
        <v>83.617748283131306</v>
      </c>
      <c r="AB52" s="15"/>
      <c r="AC52" s="27" t="s">
        <v>110</v>
      </c>
      <c r="AD52" s="28">
        <v>56067.961165048539</v>
      </c>
      <c r="AE52" s="15"/>
      <c r="AF52" s="25">
        <v>36644</v>
      </c>
      <c r="AG52" s="4">
        <v>75.459748427672963</v>
      </c>
      <c r="AH52" s="15"/>
      <c r="AK52" s="15"/>
      <c r="AL52" s="27" t="s">
        <v>91</v>
      </c>
      <c r="AM52" s="26">
        <v>136.92759087117673</v>
      </c>
      <c r="AN52" s="15"/>
      <c r="AO52" s="27" t="s">
        <v>111</v>
      </c>
      <c r="AP52" s="5">
        <v>133.81544691929417</v>
      </c>
      <c r="AQ52" s="15"/>
      <c r="AR52" s="1">
        <v>1936</v>
      </c>
      <c r="AS52" s="4">
        <v>79.41489504934907</v>
      </c>
      <c r="AT52" s="36"/>
      <c r="BF52" s="25">
        <v>38016</v>
      </c>
      <c r="BG52" s="4">
        <v>115.3135158626684</v>
      </c>
    </row>
    <row r="53" spans="4:59" x14ac:dyDescent="0.4">
      <c r="D53" s="15"/>
      <c r="G53" s="14"/>
      <c r="H53" s="22">
        <v>32782</v>
      </c>
      <c r="I53" s="4">
        <v>156.25901039103675</v>
      </c>
      <c r="J53" s="15"/>
      <c r="K53" s="25">
        <v>35430</v>
      </c>
      <c r="L53" s="4">
        <v>122.49544626593807</v>
      </c>
      <c r="M53" s="15"/>
      <c r="N53" s="27" t="s">
        <v>108</v>
      </c>
      <c r="O53" s="4">
        <v>121.51856916060235</v>
      </c>
      <c r="P53" s="15"/>
      <c r="Q53" s="22">
        <v>29860</v>
      </c>
      <c r="R53" s="4"/>
      <c r="S53" s="15"/>
      <c r="W53" s="39">
        <v>1943</v>
      </c>
      <c r="X53" s="40">
        <v>182.23739148801616</v>
      </c>
      <c r="Z53" s="22">
        <v>29860</v>
      </c>
      <c r="AA53" s="4">
        <v>83.113187492494063</v>
      </c>
      <c r="AB53" s="15"/>
      <c r="AC53" s="27" t="s">
        <v>111</v>
      </c>
      <c r="AD53" s="28">
        <v>57885.906040268448</v>
      </c>
      <c r="AE53" s="15"/>
      <c r="AF53" s="25">
        <v>36677</v>
      </c>
      <c r="AG53" s="4">
        <v>75.75789385807991</v>
      </c>
      <c r="AH53" s="15"/>
      <c r="AK53" s="15"/>
      <c r="AL53" s="27" t="s">
        <v>92</v>
      </c>
      <c r="AM53" s="26">
        <v>134.44437965720365</v>
      </c>
      <c r="AN53" s="15"/>
      <c r="AO53" s="27" t="s">
        <v>112</v>
      </c>
      <c r="AP53" s="5">
        <v>136.9150779896014</v>
      </c>
      <c r="AQ53" s="15"/>
      <c r="AR53" s="1">
        <v>1937</v>
      </c>
      <c r="AS53" s="4">
        <v>79.717617806811873</v>
      </c>
      <c r="AT53" s="36"/>
      <c r="BF53" s="25">
        <v>38044</v>
      </c>
      <c r="BG53" s="4">
        <v>115.83661726242373</v>
      </c>
    </row>
    <row r="54" spans="4:59" x14ac:dyDescent="0.4">
      <c r="H54" s="22">
        <v>32874</v>
      </c>
      <c r="I54" s="4">
        <v>146.42741867986695</v>
      </c>
      <c r="J54" s="15"/>
      <c r="K54" s="25">
        <v>35461</v>
      </c>
      <c r="L54" s="4">
        <v>130.20072992700727</v>
      </c>
      <c r="M54" s="15"/>
      <c r="N54" s="27" t="s">
        <v>109</v>
      </c>
      <c r="O54" s="4">
        <v>121.85198491108315</v>
      </c>
      <c r="P54" s="15"/>
      <c r="Q54" s="22">
        <v>29952</v>
      </c>
      <c r="R54" s="4">
        <v>95.07045210592409</v>
      </c>
      <c r="S54" s="15"/>
      <c r="W54" s="39">
        <v>1944</v>
      </c>
      <c r="X54" s="40">
        <v>184.04001117137992</v>
      </c>
      <c r="Z54" s="22">
        <v>29952</v>
      </c>
      <c r="AA54" s="4">
        <v>82.637961360797689</v>
      </c>
      <c r="AB54" s="15"/>
      <c r="AC54" s="27" t="s">
        <v>112</v>
      </c>
      <c r="AD54" s="28">
        <v>59153.919694072662</v>
      </c>
      <c r="AE54" s="15"/>
      <c r="AF54" s="25">
        <v>36707</v>
      </c>
      <c r="AG54" s="4">
        <v>75.142023258573644</v>
      </c>
      <c r="AH54" s="15"/>
      <c r="AK54" s="15"/>
      <c r="AL54" s="27" t="s">
        <v>93</v>
      </c>
      <c r="AM54" s="26">
        <v>136.09963223815188</v>
      </c>
      <c r="AN54" s="15"/>
      <c r="AO54" s="27" t="s">
        <v>113</v>
      </c>
      <c r="AP54" s="5">
        <v>133.12064965197214</v>
      </c>
      <c r="AQ54" s="15"/>
      <c r="AR54" s="1">
        <v>1938</v>
      </c>
      <c r="AS54" s="4">
        <v>78.464652936533838</v>
      </c>
      <c r="AT54" s="36"/>
      <c r="BF54" s="25">
        <v>38077</v>
      </c>
      <c r="BG54" s="4">
        <v>115.1838751625488</v>
      </c>
    </row>
    <row r="55" spans="4:59" x14ac:dyDescent="0.4">
      <c r="H55" s="22">
        <v>32964</v>
      </c>
      <c r="I55" s="4">
        <v>144.68455796592445</v>
      </c>
      <c r="J55" s="15"/>
      <c r="K55" s="25">
        <v>35489</v>
      </c>
      <c r="L55" s="4">
        <v>139.38572719060525</v>
      </c>
      <c r="M55" s="15"/>
      <c r="N55" s="27" t="s">
        <v>110</v>
      </c>
      <c r="O55" s="4">
        <v>121.97744251553158</v>
      </c>
      <c r="P55" s="15"/>
      <c r="Q55" s="22">
        <v>30042</v>
      </c>
      <c r="R55" s="4"/>
      <c r="S55" s="15"/>
      <c r="W55" s="39">
        <v>1945</v>
      </c>
      <c r="X55" s="40">
        <v>202.40085991336238</v>
      </c>
      <c r="Z55" s="22">
        <v>30042</v>
      </c>
      <c r="AA55" s="4">
        <v>83.840266814361144</v>
      </c>
      <c r="AB55" s="15"/>
      <c r="AC55" s="27" t="s">
        <v>113</v>
      </c>
      <c r="AD55" s="28">
        <v>61501.787842669844</v>
      </c>
      <c r="AE55" s="15"/>
      <c r="AF55" s="25">
        <v>36738</v>
      </c>
      <c r="AG55" s="4">
        <v>74.840069731710201</v>
      </c>
      <c r="AH55" s="15"/>
      <c r="AK55" s="15"/>
      <c r="AL55" s="27" t="s">
        <v>94</v>
      </c>
      <c r="AM55" s="26">
        <v>140.11035097678516</v>
      </c>
      <c r="AN55" s="15"/>
      <c r="AO55" s="27" t="s">
        <v>114</v>
      </c>
      <c r="AP55" s="5">
        <v>130.76923076923077</v>
      </c>
      <c r="AQ55" s="15"/>
      <c r="AR55" s="1">
        <v>1939</v>
      </c>
      <c r="AS55" s="4">
        <v>78.549684934929161</v>
      </c>
      <c r="AT55" s="36"/>
      <c r="BF55" s="25">
        <v>38107</v>
      </c>
      <c r="BG55" s="4">
        <v>116.06224137931036</v>
      </c>
    </row>
    <row r="56" spans="4:59" x14ac:dyDescent="0.4">
      <c r="H56" s="22">
        <v>33055</v>
      </c>
      <c r="I56" s="4">
        <v>140.77480256054886</v>
      </c>
      <c r="J56" s="15"/>
      <c r="K56" s="25">
        <v>35520</v>
      </c>
      <c r="L56" s="4">
        <v>146.25788999098285</v>
      </c>
      <c r="M56" s="15"/>
      <c r="N56" s="27" t="s">
        <v>111</v>
      </c>
      <c r="O56" s="4">
        <v>123.07263771406811</v>
      </c>
      <c r="P56" s="15"/>
      <c r="Q56" s="22">
        <v>30133</v>
      </c>
      <c r="R56" s="4">
        <v>97.279210480755154</v>
      </c>
      <c r="S56" s="15"/>
      <c r="W56" s="39">
        <v>1946</v>
      </c>
      <c r="X56" s="40">
        <v>196.75143602261193</v>
      </c>
      <c r="Z56" s="22">
        <v>30133</v>
      </c>
      <c r="AA56" s="4">
        <v>82.717627455813087</v>
      </c>
      <c r="AB56" s="15"/>
      <c r="AC56" s="27" t="s">
        <v>114</v>
      </c>
      <c r="AD56" s="28">
        <v>62603.746739388189</v>
      </c>
      <c r="AE56" s="15"/>
      <c r="AF56" s="25">
        <v>36769</v>
      </c>
      <c r="AG56" s="4">
        <v>74.619069849482585</v>
      </c>
      <c r="AH56" s="15"/>
      <c r="AK56" s="15"/>
      <c r="AL56" s="27" t="s">
        <v>95</v>
      </c>
      <c r="AM56" s="26">
        <v>144.83932840032165</v>
      </c>
      <c r="AN56" s="15"/>
      <c r="AO56" s="27" t="s">
        <v>115</v>
      </c>
      <c r="AP56" s="5">
        <v>130.62037564029595</v>
      </c>
      <c r="AQ56" s="15"/>
      <c r="AR56" s="1">
        <v>1940</v>
      </c>
      <c r="AS56" s="4">
        <v>81.730806328031065</v>
      </c>
      <c r="AT56" s="36"/>
      <c r="BF56" s="25">
        <v>38138</v>
      </c>
      <c r="BG56" s="4">
        <v>117.80641299700727</v>
      </c>
    </row>
    <row r="57" spans="4:59" x14ac:dyDescent="0.4">
      <c r="H57" s="22">
        <v>33147</v>
      </c>
      <c r="I57" s="4">
        <v>134.50593087003475</v>
      </c>
      <c r="J57" s="15"/>
      <c r="K57" s="25">
        <v>35550</v>
      </c>
      <c r="L57" s="4">
        <v>140.30384271671136</v>
      </c>
      <c r="M57" s="15"/>
      <c r="N57" s="27" t="s">
        <v>112</v>
      </c>
      <c r="O57" s="4">
        <v>122.14633504750087</v>
      </c>
      <c r="P57" s="15"/>
      <c r="Q57" s="22">
        <v>30225</v>
      </c>
      <c r="R57" s="4"/>
      <c r="S57" s="15"/>
      <c r="W57" s="39">
        <v>1947</v>
      </c>
      <c r="X57" s="40">
        <v>204.41212693313372</v>
      </c>
      <c r="Z57" s="22">
        <v>30225</v>
      </c>
      <c r="AA57" s="4">
        <v>81.166642271658318</v>
      </c>
      <c r="AB57" s="15"/>
      <c r="AC57" s="27" t="s">
        <v>115</v>
      </c>
      <c r="AD57" s="28">
        <v>63814.866760168312</v>
      </c>
      <c r="AE57" s="15"/>
      <c r="AF57" s="25">
        <v>36798</v>
      </c>
      <c r="AG57" s="4">
        <v>73.821604364987238</v>
      </c>
      <c r="AH57" s="15"/>
      <c r="AK57" s="15"/>
      <c r="AL57" s="27" t="s">
        <v>96</v>
      </c>
      <c r="AM57" s="26">
        <v>144.40141382745503</v>
      </c>
      <c r="AN57" s="15"/>
      <c r="AO57" s="27" t="s">
        <v>116</v>
      </c>
      <c r="AP57" s="5">
        <v>122.76171765366266</v>
      </c>
      <c r="AQ57" s="15"/>
      <c r="AR57" s="1">
        <v>1941</v>
      </c>
      <c r="AS57" s="4">
        <v>73.815883429282962</v>
      </c>
      <c r="AT57" s="36"/>
      <c r="BF57" s="25">
        <v>38168</v>
      </c>
      <c r="BG57" s="4">
        <v>119.40653372931693</v>
      </c>
    </row>
    <row r="58" spans="4:59" x14ac:dyDescent="0.4">
      <c r="H58" s="22">
        <v>33239</v>
      </c>
      <c r="I58" s="4">
        <v>124.66304896389282</v>
      </c>
      <c r="J58" s="15"/>
      <c r="K58" s="25">
        <v>35580</v>
      </c>
      <c r="L58" s="23">
        <v>153.42831700801426</v>
      </c>
      <c r="M58" s="15"/>
      <c r="N58" s="27" t="s">
        <v>113</v>
      </c>
      <c r="O58" s="4">
        <v>121.08289774790369</v>
      </c>
      <c r="P58" s="15"/>
      <c r="Q58" s="22">
        <v>30317</v>
      </c>
      <c r="R58" s="4">
        <v>98.832044352495245</v>
      </c>
      <c r="S58" s="15"/>
      <c r="W58" s="39">
        <v>1948</v>
      </c>
      <c r="X58" s="40">
        <v>201.99666472208625</v>
      </c>
      <c r="Z58" s="22">
        <v>30317</v>
      </c>
      <c r="AA58" s="4">
        <v>82.29499203702737</v>
      </c>
      <c r="AB58" s="15"/>
      <c r="AC58" s="27" t="s">
        <v>116</v>
      </c>
      <c r="AD58" s="28">
        <v>65941.693660342426</v>
      </c>
      <c r="AE58" s="15"/>
      <c r="AF58" s="25">
        <v>36830</v>
      </c>
      <c r="AG58" s="4">
        <v>73.97660313771064</v>
      </c>
      <c r="AH58" s="15"/>
      <c r="AK58" s="15"/>
      <c r="AL58" s="27" t="s">
        <v>97</v>
      </c>
      <c r="AM58" s="26">
        <v>144.02333763491754</v>
      </c>
      <c r="AN58" s="15"/>
      <c r="AO58" s="27" t="s">
        <v>117</v>
      </c>
      <c r="AP58" s="5">
        <v>109.88950276243092</v>
      </c>
      <c r="AQ58" s="15"/>
      <c r="AR58" s="1">
        <v>1942</v>
      </c>
      <c r="AS58" s="4">
        <v>68.502826828783711</v>
      </c>
      <c r="AT58" s="36"/>
      <c r="BF58" s="25">
        <v>38198</v>
      </c>
      <c r="BG58" s="4">
        <v>120.88729752770672</v>
      </c>
    </row>
    <row r="59" spans="4:59" x14ac:dyDescent="0.4">
      <c r="H59" s="22">
        <v>33329</v>
      </c>
      <c r="I59" s="4">
        <v>121.10825638441125</v>
      </c>
      <c r="J59" s="15"/>
      <c r="K59" s="25">
        <v>35611</v>
      </c>
      <c r="L59" s="4">
        <v>152.61756876663708</v>
      </c>
      <c r="M59" s="15"/>
      <c r="N59" s="27" t="s">
        <v>114</v>
      </c>
      <c r="O59" s="4">
        <v>122.78813471602878</v>
      </c>
      <c r="P59" s="15"/>
      <c r="Q59" s="22">
        <v>30407</v>
      </c>
      <c r="R59" s="4"/>
      <c r="S59" s="15"/>
      <c r="W59" s="39">
        <v>1949</v>
      </c>
      <c r="X59" s="40">
        <v>213.91787634850445</v>
      </c>
      <c r="Z59" s="22">
        <v>30407</v>
      </c>
      <c r="AA59" s="4">
        <v>83.141567021166878</v>
      </c>
      <c r="AB59" s="15"/>
      <c r="AC59" s="27" t="s">
        <v>117</v>
      </c>
      <c r="AD59" s="28">
        <v>65444.99661170091</v>
      </c>
      <c r="AE59" s="15"/>
      <c r="AF59" s="25">
        <v>36860</v>
      </c>
      <c r="AG59" s="4">
        <v>74.174233781414372</v>
      </c>
      <c r="AH59" s="15"/>
      <c r="AK59" s="15"/>
      <c r="AL59" s="27" t="s">
        <v>98</v>
      </c>
      <c r="AM59" s="26">
        <v>148.18685401284807</v>
      </c>
      <c r="AN59" s="15"/>
      <c r="AO59" s="27" t="s">
        <v>118</v>
      </c>
      <c r="AP59" s="5">
        <v>102.27814569536424</v>
      </c>
      <c r="AQ59" s="15"/>
      <c r="AR59" s="1">
        <v>1943</v>
      </c>
      <c r="AS59" s="4">
        <v>70.922974200816938</v>
      </c>
      <c r="AT59" s="36"/>
      <c r="BF59" s="25">
        <v>38230</v>
      </c>
      <c r="BG59" s="4">
        <v>122.14305200341006</v>
      </c>
    </row>
    <row r="60" spans="4:59" x14ac:dyDescent="0.4">
      <c r="H60" s="22">
        <v>33420</v>
      </c>
      <c r="I60" s="4">
        <v>113.85032464172298</v>
      </c>
      <c r="J60" s="15"/>
      <c r="K60" s="25">
        <v>35642</v>
      </c>
      <c r="L60" s="4">
        <v>147.18309859154931</v>
      </c>
      <c r="M60" s="15"/>
      <c r="N60" s="27" t="s">
        <v>115</v>
      </c>
      <c r="O60" s="4">
        <v>121.6040176583633</v>
      </c>
      <c r="P60" s="15"/>
      <c r="Q60" s="22">
        <v>30498</v>
      </c>
      <c r="R60" s="4">
        <v>99.641632465659455</v>
      </c>
      <c r="S60" s="15"/>
      <c r="W60" s="39">
        <v>1950</v>
      </c>
      <c r="X60" s="40">
        <v>218.70989821537083</v>
      </c>
      <c r="Z60" s="22">
        <v>30498</v>
      </c>
      <c r="AA60" s="4">
        <v>81.256442271078086</v>
      </c>
      <c r="AB60" s="15"/>
      <c r="AC60" s="27" t="s">
        <v>118</v>
      </c>
      <c r="AD60" s="28">
        <v>64660.760587726887</v>
      </c>
      <c r="AE60" s="15"/>
      <c r="AF60" s="25">
        <v>36889</v>
      </c>
      <c r="AG60" s="4">
        <v>73.421560316721013</v>
      </c>
      <c r="AH60" s="15"/>
      <c r="AK60" s="15"/>
      <c r="AL60" s="27" t="s">
        <v>99</v>
      </c>
      <c r="AM60" s="26">
        <v>149.95993250469166</v>
      </c>
      <c r="AN60" s="15"/>
      <c r="AO60" s="27" t="s">
        <v>119</v>
      </c>
      <c r="AP60" s="5">
        <v>104.61783439490446</v>
      </c>
      <c r="AQ60" s="15"/>
      <c r="AR60" s="1">
        <v>1944</v>
      </c>
      <c r="AS60" s="4">
        <v>80.308995786372648</v>
      </c>
      <c r="AT60" s="36"/>
      <c r="BF60" s="25">
        <v>38260</v>
      </c>
      <c r="BG60" s="4">
        <v>122.12478777589135</v>
      </c>
    </row>
    <row r="61" spans="4:59" x14ac:dyDescent="0.4">
      <c r="H61" s="22">
        <v>33512</v>
      </c>
      <c r="I61" s="4">
        <v>107.38714510408877</v>
      </c>
      <c r="J61" s="15"/>
      <c r="K61" s="25">
        <v>35671</v>
      </c>
      <c r="L61" s="4">
        <v>150.48372911169744</v>
      </c>
      <c r="M61" s="15"/>
      <c r="N61" s="27" t="s">
        <v>116</v>
      </c>
      <c r="O61" s="4">
        <v>120.62904177828516</v>
      </c>
      <c r="P61" s="15"/>
      <c r="Q61" s="22">
        <v>30590</v>
      </c>
      <c r="R61" s="4"/>
      <c r="S61" s="15"/>
      <c r="W61" s="39">
        <v>1951</v>
      </c>
      <c r="X61" s="40">
        <v>211.5886767414143</v>
      </c>
      <c r="Z61" s="22">
        <v>30590</v>
      </c>
      <c r="AA61" s="4">
        <v>79.085252074562092</v>
      </c>
      <c r="AB61" s="15"/>
      <c r="AC61" s="27" t="s">
        <v>119</v>
      </c>
      <c r="AD61" s="28">
        <v>63710.689032961309</v>
      </c>
      <c r="AE61" s="15"/>
      <c r="AF61" s="25">
        <v>36922</v>
      </c>
      <c r="AG61" s="4">
        <v>72.549526606772645</v>
      </c>
      <c r="AH61" s="15"/>
      <c r="AK61" s="15"/>
      <c r="AL61" s="27" t="s">
        <v>100</v>
      </c>
      <c r="AM61" s="26">
        <v>150.49996384284108</v>
      </c>
      <c r="AN61" s="15"/>
      <c r="AO61" s="27" t="s">
        <v>120</v>
      </c>
      <c r="AP61" s="5">
        <v>105.33256408143082</v>
      </c>
      <c r="AQ61" s="15"/>
      <c r="AR61" s="1">
        <v>1945</v>
      </c>
      <c r="AS61" s="4">
        <v>87.750046120937483</v>
      </c>
      <c r="AT61" s="36"/>
      <c r="BF61" s="25">
        <v>38289</v>
      </c>
      <c r="BG61" s="4">
        <v>123.18433024431341</v>
      </c>
    </row>
    <row r="62" spans="4:59" x14ac:dyDescent="0.4">
      <c r="H62" s="22">
        <v>33604</v>
      </c>
      <c r="I62" s="4">
        <v>105.0034322165772</v>
      </c>
      <c r="J62" s="15"/>
      <c r="K62" s="25">
        <v>35703</v>
      </c>
      <c r="L62" s="4">
        <v>149.25503943908853</v>
      </c>
      <c r="M62" s="15"/>
      <c r="N62" s="27" t="s">
        <v>117</v>
      </c>
      <c r="O62" s="4">
        <v>118.66079455506515</v>
      </c>
      <c r="P62" s="15"/>
      <c r="Q62" s="22">
        <v>30682</v>
      </c>
      <c r="R62" s="4">
        <v>100.25372075465953</v>
      </c>
      <c r="S62" s="15"/>
      <c r="W62" s="39">
        <v>1952</v>
      </c>
      <c r="X62" s="40">
        <v>219.36920677059129</v>
      </c>
      <c r="Z62" s="22">
        <v>30682</v>
      </c>
      <c r="AA62" s="4">
        <v>82.413795823831535</v>
      </c>
      <c r="AB62" s="15"/>
      <c r="AC62" s="27" t="s">
        <v>120</v>
      </c>
      <c r="AD62" s="28">
        <v>64389.240506329123</v>
      </c>
      <c r="AE62" s="15"/>
      <c r="AF62" s="25">
        <v>36950</v>
      </c>
      <c r="AG62" s="4">
        <v>72.430433287482813</v>
      </c>
      <c r="AH62" s="15"/>
      <c r="AK62" s="15"/>
      <c r="AL62" s="27" t="s">
        <v>101</v>
      </c>
      <c r="AM62" s="26">
        <v>153.61488263195918</v>
      </c>
      <c r="AN62" s="15"/>
      <c r="AO62" s="27" t="s">
        <v>137</v>
      </c>
      <c r="AP62" s="5">
        <v>107.67886439392917</v>
      </c>
      <c r="AQ62" s="15"/>
      <c r="BF62" s="25">
        <v>38321</v>
      </c>
      <c r="BG62" s="4">
        <v>124.49398907103826</v>
      </c>
    </row>
    <row r="63" spans="4:59" x14ac:dyDescent="0.4">
      <c r="H63" s="22">
        <v>33695</v>
      </c>
      <c r="I63" s="4">
        <v>98.604859898613384</v>
      </c>
      <c r="J63" s="15"/>
      <c r="K63" s="25">
        <v>35734</v>
      </c>
      <c r="L63" s="4">
        <v>150.34782608695653</v>
      </c>
      <c r="M63" s="15"/>
      <c r="N63" s="27" t="s">
        <v>118</v>
      </c>
      <c r="O63" s="4">
        <v>117.65002325054003</v>
      </c>
      <c r="P63" s="15"/>
      <c r="Q63" s="22">
        <v>30773</v>
      </c>
      <c r="R63" s="4"/>
      <c r="S63" s="15"/>
      <c r="W63" s="39">
        <v>1953</v>
      </c>
      <c r="X63" s="40">
        <v>240.67878111194457</v>
      </c>
      <c r="Z63" s="22">
        <v>30773</v>
      </c>
      <c r="AA63" s="4">
        <v>85.822762763656087</v>
      </c>
      <c r="AB63" s="15"/>
      <c r="AC63" s="27" t="s">
        <v>137</v>
      </c>
      <c r="AD63" s="28">
        <v>64017.240286492997</v>
      </c>
      <c r="AE63" s="15"/>
      <c r="AF63" s="25">
        <v>36980</v>
      </c>
      <c r="AG63" s="24">
        <v>72.253073514373369</v>
      </c>
      <c r="AH63" s="15"/>
      <c r="AK63" s="1"/>
      <c r="AL63" s="27" t="s">
        <v>102</v>
      </c>
      <c r="AM63" s="26">
        <v>160.17698091997249</v>
      </c>
      <c r="AN63" s="1"/>
      <c r="AO63" s="1"/>
      <c r="BF63" s="25">
        <v>38352</v>
      </c>
      <c r="BG63" s="4">
        <v>125.97539748953976</v>
      </c>
    </row>
    <row r="64" spans="4:59" x14ac:dyDescent="0.4">
      <c r="H64" s="22">
        <v>33786</v>
      </c>
      <c r="I64" s="4">
        <v>89.95727491230177</v>
      </c>
      <c r="J64" s="15"/>
      <c r="K64" s="25">
        <v>35762</v>
      </c>
      <c r="L64" s="4">
        <v>139.32291666666669</v>
      </c>
      <c r="M64" s="15"/>
      <c r="N64" s="27" t="s">
        <v>119</v>
      </c>
      <c r="O64" s="4">
        <v>115.07566679980474</v>
      </c>
      <c r="P64" s="15"/>
      <c r="Q64" s="22">
        <v>30864</v>
      </c>
      <c r="R64" s="4">
        <v>99.796607170620163</v>
      </c>
      <c r="S64" s="15"/>
      <c r="W64" s="39">
        <v>1954</v>
      </c>
      <c r="X64" s="40">
        <v>213.01406278356524</v>
      </c>
      <c r="Z64" s="22">
        <v>30864</v>
      </c>
      <c r="AA64" s="4">
        <v>89.352576899207577</v>
      </c>
      <c r="AB64" s="15"/>
      <c r="AE64" s="15"/>
      <c r="AF64" s="25">
        <v>37011</v>
      </c>
      <c r="AG64" s="4">
        <v>72.429599320882858</v>
      </c>
      <c r="AH64" s="15"/>
      <c r="AK64" s="1"/>
      <c r="AL64" s="27" t="s">
        <v>103</v>
      </c>
      <c r="AM64" s="26">
        <v>163.53251753874108</v>
      </c>
      <c r="AN64" s="1"/>
      <c r="AO64" s="1"/>
      <c r="BF64" s="25">
        <v>38383</v>
      </c>
      <c r="BG64" s="4">
        <v>129.40066889632109</v>
      </c>
    </row>
    <row r="65" spans="8:59" x14ac:dyDescent="0.4">
      <c r="H65" s="22">
        <v>33878</v>
      </c>
      <c r="I65" s="4">
        <v>84.974366670693115</v>
      </c>
      <c r="J65" s="15"/>
      <c r="K65" s="25">
        <v>35795</v>
      </c>
      <c r="L65" s="4">
        <v>134.19913419913422</v>
      </c>
      <c r="M65" s="15"/>
      <c r="N65" s="27" t="s">
        <v>120</v>
      </c>
      <c r="O65" s="4">
        <v>114.64017931367702</v>
      </c>
      <c r="P65" s="15"/>
      <c r="Q65" s="22">
        <v>30956</v>
      </c>
      <c r="R65" s="4"/>
      <c r="S65" s="15"/>
      <c r="W65" s="39">
        <v>1955</v>
      </c>
      <c r="X65" s="40">
        <v>275.70189350261671</v>
      </c>
      <c r="Z65" s="22">
        <v>30956</v>
      </c>
      <c r="AA65" s="4">
        <v>92.583763318468669</v>
      </c>
      <c r="AB65" s="15"/>
      <c r="AE65" s="15"/>
      <c r="AF65" s="25">
        <v>37042</v>
      </c>
      <c r="AG65" s="4">
        <v>73.034339451620212</v>
      </c>
      <c r="AH65" s="15"/>
      <c r="AK65" s="1"/>
      <c r="AL65" s="27" t="s">
        <v>104</v>
      </c>
      <c r="AM65" s="26">
        <v>165.11196158929212</v>
      </c>
      <c r="AN65" s="1"/>
      <c r="AO65" s="1"/>
      <c r="BF65" s="25">
        <v>38411</v>
      </c>
      <c r="BG65" s="4">
        <v>132.89979140592411</v>
      </c>
    </row>
    <row r="66" spans="8:59" x14ac:dyDescent="0.4">
      <c r="H66" s="22">
        <v>33970</v>
      </c>
      <c r="I66" s="4">
        <v>82.832341894869145</v>
      </c>
      <c r="J66" s="15"/>
      <c r="K66" s="25">
        <v>35825</v>
      </c>
      <c r="L66" s="4">
        <v>124.41558441558441</v>
      </c>
      <c r="M66" s="15"/>
      <c r="N66" s="27" t="s">
        <v>137</v>
      </c>
      <c r="O66" s="4">
        <v>115.257374373324</v>
      </c>
      <c r="P66" s="15"/>
      <c r="Q66" s="22">
        <v>31048</v>
      </c>
      <c r="R66" s="4">
        <v>99.840475776894678</v>
      </c>
      <c r="S66" s="15"/>
      <c r="W66" s="39">
        <v>1956</v>
      </c>
      <c r="X66" s="40">
        <v>280.42889133239822</v>
      </c>
      <c r="Z66" s="22">
        <v>31048</v>
      </c>
      <c r="AA66" s="4">
        <v>95.988759794092815</v>
      </c>
      <c r="AB66" s="15"/>
      <c r="AE66" s="15"/>
      <c r="AF66" s="25">
        <v>37071</v>
      </c>
      <c r="AG66" s="4">
        <v>73.424766154541359</v>
      </c>
      <c r="AH66" s="15"/>
      <c r="AK66" s="1"/>
      <c r="AL66" s="27" t="s">
        <v>105</v>
      </c>
      <c r="AM66" s="26">
        <v>165.53609505442358</v>
      </c>
      <c r="AN66" s="1"/>
      <c r="AO66" s="1"/>
      <c r="BF66" s="25">
        <v>38412</v>
      </c>
      <c r="BG66" s="4">
        <v>136.54476190476191</v>
      </c>
    </row>
    <row r="67" spans="8:59" x14ac:dyDescent="0.4">
      <c r="H67" s="22">
        <v>34060</v>
      </c>
      <c r="I67" s="4">
        <v>82.529468080512274</v>
      </c>
      <c r="J67" s="15"/>
      <c r="K67" s="25">
        <v>35853</v>
      </c>
      <c r="L67" s="4">
        <v>117.86022433132008</v>
      </c>
      <c r="M67" s="15"/>
      <c r="P67" s="15"/>
      <c r="Q67" s="22">
        <v>31138</v>
      </c>
      <c r="R67" s="4"/>
      <c r="S67" s="15"/>
      <c r="W67" s="39">
        <v>1957</v>
      </c>
      <c r="X67" s="40">
        <v>282.84532288733647</v>
      </c>
      <c r="Z67" s="22">
        <v>31138</v>
      </c>
      <c r="AA67" s="4">
        <v>96.550635184214968</v>
      </c>
      <c r="AB67" s="15"/>
      <c r="AE67" s="15"/>
      <c r="AF67" s="25">
        <v>37103</v>
      </c>
      <c r="AG67" s="4">
        <v>74.18969895140377</v>
      </c>
      <c r="AH67" s="15"/>
      <c r="AK67" s="1"/>
      <c r="AL67" s="27" t="s">
        <v>106</v>
      </c>
      <c r="AM67" s="26">
        <v>170.13407284218655</v>
      </c>
      <c r="AN67" s="1"/>
      <c r="AO67" s="1"/>
      <c r="BF67" s="25">
        <v>38443</v>
      </c>
      <c r="BG67" s="4">
        <v>142.18710743801651</v>
      </c>
    </row>
    <row r="68" spans="8:59" x14ac:dyDescent="0.4">
      <c r="H68" s="22">
        <v>34151</v>
      </c>
      <c r="I68" s="4">
        <v>82.52266160006188</v>
      </c>
      <c r="J68" s="15"/>
      <c r="K68" s="25">
        <v>35885</v>
      </c>
      <c r="L68" s="4">
        <v>119.36316695352838</v>
      </c>
      <c r="M68" s="15"/>
      <c r="P68" s="15"/>
      <c r="Q68" s="22">
        <v>31229</v>
      </c>
      <c r="R68" s="4">
        <v>100.15870157531266</v>
      </c>
      <c r="S68" s="15"/>
      <c r="W68" s="39">
        <v>1958</v>
      </c>
      <c r="X68" s="40">
        <v>300.86154814482506</v>
      </c>
      <c r="Z68" s="22">
        <v>31229</v>
      </c>
      <c r="AA68" s="4">
        <v>100.20037148492771</v>
      </c>
      <c r="AB68" s="15"/>
      <c r="AE68" s="15"/>
      <c r="AF68" s="25">
        <v>37134</v>
      </c>
      <c r="AG68" s="4">
        <v>75.343340822287146</v>
      </c>
      <c r="AH68" s="15"/>
      <c r="AK68" s="1"/>
      <c r="AL68" s="27" t="s">
        <v>107</v>
      </c>
      <c r="AM68" s="26">
        <v>176.3644246052485</v>
      </c>
      <c r="AN68" s="1"/>
      <c r="AO68" s="1"/>
      <c r="BF68" s="25">
        <v>38477</v>
      </c>
      <c r="BG68" s="4">
        <v>146.30045700041546</v>
      </c>
    </row>
    <row r="69" spans="8:59" x14ac:dyDescent="0.4">
      <c r="H69" s="22">
        <v>34243</v>
      </c>
      <c r="I69" s="4">
        <v>85.552791925401067</v>
      </c>
      <c r="J69" s="15"/>
      <c r="K69" s="25">
        <v>35915</v>
      </c>
      <c r="L69" s="4">
        <v>114.59044368600684</v>
      </c>
      <c r="M69" s="15"/>
      <c r="P69" s="15"/>
      <c r="Q69" s="22">
        <v>31321</v>
      </c>
      <c r="R69" s="4"/>
      <c r="S69" s="15"/>
      <c r="W69" s="39">
        <v>1959</v>
      </c>
      <c r="X69" s="40">
        <v>290.17674010733327</v>
      </c>
      <c r="Z69" s="22">
        <v>31321</v>
      </c>
      <c r="AA69" s="4">
        <v>106.87284812688172</v>
      </c>
      <c r="AB69" s="15"/>
      <c r="AE69" s="15"/>
      <c r="AF69" s="25">
        <v>37162</v>
      </c>
      <c r="AG69" s="4">
        <v>76.615281088374189</v>
      </c>
      <c r="AH69" s="15"/>
      <c r="AK69" s="1"/>
      <c r="AL69" s="27" t="s">
        <v>108</v>
      </c>
      <c r="AM69" s="26">
        <v>180.15644851549322</v>
      </c>
      <c r="AN69" s="1"/>
      <c r="AO69" s="1"/>
      <c r="BF69" s="25">
        <v>38508</v>
      </c>
      <c r="BG69" s="4">
        <v>149.89273927392739</v>
      </c>
    </row>
    <row r="70" spans="8:59" x14ac:dyDescent="0.4">
      <c r="H70" s="22">
        <v>34335</v>
      </c>
      <c r="I70" s="4">
        <v>88.335225191574722</v>
      </c>
      <c r="J70" s="15"/>
      <c r="K70" s="25">
        <v>35944</v>
      </c>
      <c r="L70" s="4">
        <v>108.68824531516184</v>
      </c>
      <c r="M70" s="15"/>
      <c r="P70" s="15"/>
      <c r="Q70" s="22">
        <v>31413</v>
      </c>
      <c r="R70" s="4">
        <v>100.54674833060633</v>
      </c>
      <c r="S70" s="15"/>
      <c r="W70" s="39">
        <v>1960</v>
      </c>
      <c r="X70" s="40">
        <v>310.39019079456784</v>
      </c>
      <c r="Z70" s="22">
        <v>31413</v>
      </c>
      <c r="AA70" s="4">
        <v>118.33880117006959</v>
      </c>
      <c r="AB70" s="15"/>
      <c r="AE70" s="15"/>
      <c r="AF70" s="25">
        <v>37195</v>
      </c>
      <c r="AG70" s="4">
        <v>76.991584214076909</v>
      </c>
      <c r="AH70" s="15"/>
      <c r="AK70" s="1"/>
      <c r="AL70" s="27" t="s">
        <v>109</v>
      </c>
      <c r="AM70" s="26">
        <v>185.43482756325767</v>
      </c>
      <c r="AN70" s="1"/>
      <c r="AO70" s="1"/>
      <c r="BF70" s="25">
        <v>38538</v>
      </c>
      <c r="BG70" s="4">
        <v>152.53976102183765</v>
      </c>
    </row>
    <row r="71" spans="8:59" x14ac:dyDescent="0.4">
      <c r="H71" s="22">
        <v>34425</v>
      </c>
      <c r="I71" s="4">
        <v>88.823969331974212</v>
      </c>
      <c r="J71" s="15"/>
      <c r="K71" s="25">
        <v>35976</v>
      </c>
      <c r="L71" s="4">
        <v>95.989761092150175</v>
      </c>
      <c r="M71" s="15"/>
      <c r="P71" s="15"/>
      <c r="Q71" s="22">
        <v>31503</v>
      </c>
      <c r="R71" s="4"/>
      <c r="S71" s="15"/>
      <c r="W71" s="39">
        <v>1961</v>
      </c>
      <c r="X71" s="40">
        <v>317.08826892612586</v>
      </c>
      <c r="Z71" s="22">
        <v>31503</v>
      </c>
      <c r="AA71" s="4">
        <v>122.9358543151321</v>
      </c>
      <c r="AB71" s="15"/>
      <c r="AE71" s="15"/>
      <c r="AF71" s="25">
        <v>37225</v>
      </c>
      <c r="AG71" s="4">
        <v>77.738394210109689</v>
      </c>
      <c r="AH71" s="15"/>
      <c r="AK71" s="1"/>
      <c r="AL71" s="27" t="s">
        <v>110</v>
      </c>
      <c r="AM71" s="26">
        <v>190.4051099471539</v>
      </c>
      <c r="AN71" s="1"/>
      <c r="AO71" s="1"/>
      <c r="BF71" s="25">
        <v>38569</v>
      </c>
      <c r="BG71" s="4">
        <v>155.77944078947371</v>
      </c>
    </row>
    <row r="72" spans="8:59" x14ac:dyDescent="0.4">
      <c r="H72" s="22">
        <v>34516</v>
      </c>
      <c r="I72" s="4">
        <v>87.273668646910778</v>
      </c>
      <c r="J72" s="15"/>
      <c r="K72" s="25">
        <v>36007</v>
      </c>
      <c r="L72" s="4">
        <v>92.150170648464155</v>
      </c>
      <c r="M72" s="15"/>
      <c r="P72" s="15"/>
      <c r="Q72" s="22">
        <v>31594</v>
      </c>
      <c r="R72" s="4">
        <v>102.75999850079391</v>
      </c>
      <c r="S72" s="15"/>
      <c r="W72" s="39">
        <v>1962</v>
      </c>
      <c r="X72" s="40">
        <v>337.65348793145381</v>
      </c>
      <c r="Z72" s="22">
        <v>31594</v>
      </c>
      <c r="AA72" s="4">
        <v>124.33289329878706</v>
      </c>
      <c r="AB72" s="15"/>
      <c r="AE72" s="15"/>
      <c r="AF72" s="25">
        <v>37256</v>
      </c>
      <c r="AG72" s="4">
        <v>78.19362979683973</v>
      </c>
      <c r="AH72" s="15"/>
      <c r="AK72" s="1"/>
      <c r="AL72" s="27" t="s">
        <v>111</v>
      </c>
      <c r="AM72" s="26">
        <v>196.28436269852304</v>
      </c>
      <c r="AN72" s="1"/>
      <c r="AO72" s="1"/>
      <c r="BF72" s="25">
        <v>38596</v>
      </c>
      <c r="BG72" s="4">
        <v>155.51316322397733</v>
      </c>
    </row>
    <row r="73" spans="8:59" x14ac:dyDescent="0.4">
      <c r="H73" s="22">
        <v>34608</v>
      </c>
      <c r="I73" s="4">
        <v>86.309830557881469</v>
      </c>
      <c r="J73" s="15"/>
      <c r="K73" s="25">
        <v>36038</v>
      </c>
      <c r="L73" s="4">
        <v>89.392643284858849</v>
      </c>
      <c r="M73" s="15"/>
      <c r="P73" s="15"/>
      <c r="Q73" s="22">
        <v>31686</v>
      </c>
      <c r="R73" s="4"/>
      <c r="S73" s="15"/>
      <c r="W73" s="39">
        <v>1963</v>
      </c>
      <c r="X73" s="40">
        <v>364.14428847008742</v>
      </c>
      <c r="Z73" s="22">
        <v>31686</v>
      </c>
      <c r="AA73" s="4">
        <v>124.2062406194304</v>
      </c>
      <c r="AB73" s="15"/>
      <c r="AE73" s="15"/>
      <c r="AF73" s="25">
        <v>37287</v>
      </c>
      <c r="AG73" s="4">
        <v>79.774265514532601</v>
      </c>
      <c r="AH73" s="15"/>
      <c r="AK73" s="1"/>
      <c r="AL73" s="27" t="s">
        <v>112</v>
      </c>
      <c r="AM73" s="26">
        <v>197.36041803701988</v>
      </c>
      <c r="AN73" s="1"/>
      <c r="AO73" s="1"/>
      <c r="BF73" s="25">
        <v>38626</v>
      </c>
      <c r="BG73" s="4">
        <v>156.86698872785828</v>
      </c>
    </row>
    <row r="74" spans="8:59" x14ac:dyDescent="0.4">
      <c r="H74" s="22">
        <v>34700</v>
      </c>
      <c r="I74" s="4">
        <v>85.497166134281159</v>
      </c>
      <c r="J74" s="15"/>
      <c r="K74" s="25">
        <v>36068</v>
      </c>
      <c r="L74" s="4">
        <v>84.188034188034194</v>
      </c>
      <c r="M74" s="15"/>
      <c r="P74" s="15"/>
      <c r="Q74" s="22">
        <v>31778</v>
      </c>
      <c r="R74" s="4">
        <v>105.72337145426482</v>
      </c>
      <c r="S74" s="15"/>
      <c r="W74" s="39">
        <v>1964</v>
      </c>
      <c r="X74" s="40">
        <v>382.78374145475891</v>
      </c>
      <c r="Z74" s="22">
        <v>31778</v>
      </c>
      <c r="AA74" s="4">
        <v>117.88116101037983</v>
      </c>
      <c r="AB74" s="15"/>
      <c r="AE74" s="15"/>
      <c r="AF74" s="25">
        <v>37315</v>
      </c>
      <c r="AG74" s="4">
        <v>81.418676421311304</v>
      </c>
      <c r="AH74" s="15"/>
      <c r="AK74" s="1"/>
      <c r="AL74" s="27" t="s">
        <v>113</v>
      </c>
      <c r="AM74" s="26">
        <v>198.19684229739138</v>
      </c>
      <c r="AN74" s="1"/>
      <c r="AO74" s="1"/>
      <c r="BF74" s="25">
        <v>38657</v>
      </c>
      <c r="BG74" s="4">
        <v>158.86225806451614</v>
      </c>
    </row>
    <row r="75" spans="8:59" x14ac:dyDescent="0.4">
      <c r="H75" s="22">
        <v>34790</v>
      </c>
      <c r="I75" s="4">
        <v>84.111999941625143</v>
      </c>
      <c r="J75" s="15"/>
      <c r="K75" s="25">
        <v>36098</v>
      </c>
      <c r="L75" s="26">
        <v>83.058210251954819</v>
      </c>
      <c r="M75" s="15"/>
      <c r="P75" s="15"/>
      <c r="Q75" s="22">
        <v>31868</v>
      </c>
      <c r="R75" s="4"/>
      <c r="S75" s="15"/>
      <c r="W75" s="39">
        <v>1965</v>
      </c>
      <c r="X75" s="40">
        <v>424.6648144972703</v>
      </c>
      <c r="Z75" s="22">
        <v>31868</v>
      </c>
      <c r="AA75" s="23">
        <v>126.21631478369979</v>
      </c>
      <c r="AB75" s="15"/>
      <c r="AE75" s="15"/>
      <c r="AF75" s="25">
        <v>37344</v>
      </c>
      <c r="AG75" s="4">
        <v>82.816037316748108</v>
      </c>
      <c r="AH75" s="15"/>
      <c r="AK75" s="1"/>
      <c r="AL75" s="27" t="s">
        <v>114</v>
      </c>
      <c r="AM75" s="26">
        <v>207.24180569365652</v>
      </c>
      <c r="AN75" s="1"/>
      <c r="AO75" s="1"/>
      <c r="BF75" s="25">
        <v>38687</v>
      </c>
      <c r="BG75" s="4">
        <v>159.47143431096828</v>
      </c>
    </row>
    <row r="76" spans="8:59" x14ac:dyDescent="0.4">
      <c r="H76" s="22">
        <v>34881</v>
      </c>
      <c r="I76" s="4">
        <v>82.245074662738148</v>
      </c>
      <c r="J76" s="15"/>
      <c r="K76" s="25">
        <v>36129</v>
      </c>
      <c r="L76" s="4">
        <v>87.674825174825173</v>
      </c>
      <c r="M76" s="15"/>
      <c r="P76" s="15"/>
      <c r="Q76" s="22">
        <v>31959</v>
      </c>
      <c r="R76" s="4">
        <v>110.90586522764946</v>
      </c>
      <c r="S76" s="15"/>
      <c r="W76" s="39">
        <v>1966</v>
      </c>
      <c r="X76" s="40">
        <v>445.47903485222832</v>
      </c>
      <c r="Z76" s="22">
        <v>31959</v>
      </c>
      <c r="AA76" s="4">
        <v>122.00863815633876</v>
      </c>
      <c r="AB76" s="15"/>
      <c r="AE76" s="15"/>
      <c r="AF76" s="25">
        <v>37376</v>
      </c>
      <c r="AG76" s="4">
        <v>83.162744340143576</v>
      </c>
      <c r="AH76" s="15"/>
      <c r="AK76" s="1"/>
      <c r="AL76" s="27" t="s">
        <v>115</v>
      </c>
      <c r="AM76" s="26">
        <v>168.73278236914601</v>
      </c>
      <c r="AN76" s="1"/>
      <c r="AO76" s="1"/>
      <c r="BF76" s="25">
        <v>38723</v>
      </c>
      <c r="BG76" s="4">
        <v>161.94937925510615</v>
      </c>
    </row>
    <row r="77" spans="8:59" x14ac:dyDescent="0.4">
      <c r="H77" s="22">
        <v>34973</v>
      </c>
      <c r="I77" s="24">
        <v>82.061051414593919</v>
      </c>
      <c r="J77" s="15"/>
      <c r="K77" s="25">
        <v>36160</v>
      </c>
      <c r="L77" s="4">
        <v>92.077464788732399</v>
      </c>
      <c r="M77" s="15"/>
      <c r="P77" s="15"/>
      <c r="Q77" s="22">
        <v>32051</v>
      </c>
      <c r="R77" s="4"/>
      <c r="S77" s="15"/>
      <c r="W77" s="39">
        <v>1967</v>
      </c>
      <c r="X77" s="40">
        <v>466.37973580415684</v>
      </c>
      <c r="Z77" s="22">
        <v>32051</v>
      </c>
      <c r="AA77" s="4">
        <v>120.18689386137369</v>
      </c>
      <c r="AB77" s="15"/>
      <c r="AE77" s="15"/>
      <c r="AF77" s="25">
        <v>37407</v>
      </c>
      <c r="AG77" s="4">
        <v>83.367171305974267</v>
      </c>
      <c r="AH77" s="15"/>
      <c r="AK77" s="1"/>
      <c r="AL77" s="27" t="s">
        <v>116</v>
      </c>
      <c r="AM77" s="26">
        <v>166.60646559508757</v>
      </c>
      <c r="AN77" s="1"/>
      <c r="AO77" s="1"/>
      <c r="BF77" s="25">
        <v>38754</v>
      </c>
      <c r="BG77" s="4">
        <v>163.02380761523048</v>
      </c>
    </row>
    <row r="78" spans="8:59" x14ac:dyDescent="0.4">
      <c r="H78" s="22">
        <v>35065</v>
      </c>
      <c r="I78" s="4">
        <v>83.437145446182356</v>
      </c>
      <c r="J78" s="15"/>
      <c r="K78" s="25">
        <v>36189</v>
      </c>
      <c r="L78" s="4">
        <v>90.813648293963254</v>
      </c>
      <c r="M78" s="15"/>
      <c r="P78" s="15"/>
      <c r="Q78" s="22">
        <v>32143</v>
      </c>
      <c r="R78" s="4">
        <v>113.53762785385391</v>
      </c>
      <c r="S78" s="15"/>
      <c r="W78" s="39">
        <v>1968</v>
      </c>
      <c r="X78" s="40">
        <v>490.36018180654378</v>
      </c>
      <c r="Z78" s="22">
        <v>32143</v>
      </c>
      <c r="AA78" s="4">
        <v>121.61208232994849</v>
      </c>
      <c r="AB78" s="15"/>
      <c r="AE78" s="15"/>
      <c r="AF78" s="25">
        <v>37435</v>
      </c>
      <c r="AG78" s="4">
        <v>83.809168593767197</v>
      </c>
      <c r="AH78" s="15"/>
      <c r="AK78" s="1"/>
      <c r="AL78" s="27" t="s">
        <v>117</v>
      </c>
      <c r="AM78" s="26">
        <v>164.29094596878701</v>
      </c>
      <c r="AN78" s="1"/>
      <c r="AO78" s="1"/>
      <c r="BF78" s="25">
        <v>38782</v>
      </c>
      <c r="BG78" s="4">
        <v>162.84930638129208</v>
      </c>
    </row>
    <row r="79" spans="8:59" x14ac:dyDescent="0.4">
      <c r="H79" s="22">
        <v>35156</v>
      </c>
      <c r="I79" s="4">
        <v>86.103045937754402</v>
      </c>
      <c r="J79" s="15"/>
      <c r="K79" s="25">
        <v>36217</v>
      </c>
      <c r="L79" s="4">
        <v>89.552238805970148</v>
      </c>
      <c r="M79" s="15"/>
      <c r="P79" s="15"/>
      <c r="Q79" s="22">
        <v>32234</v>
      </c>
      <c r="R79" s="4"/>
      <c r="S79" s="15"/>
      <c r="W79" s="39">
        <v>1969</v>
      </c>
      <c r="X79" s="40">
        <v>526.87861291648221</v>
      </c>
      <c r="Z79" s="22">
        <v>32234</v>
      </c>
      <c r="AA79" s="4">
        <v>119.33011165222445</v>
      </c>
      <c r="AB79" s="15"/>
      <c r="AE79" s="15"/>
      <c r="AF79" s="25">
        <v>37468</v>
      </c>
      <c r="AG79" s="4">
        <v>84.862960795140808</v>
      </c>
      <c r="AH79" s="15"/>
      <c r="AK79" s="1"/>
      <c r="AL79" s="27" t="s">
        <v>118</v>
      </c>
      <c r="AM79" s="26">
        <v>163.43524044690014</v>
      </c>
      <c r="AN79" s="1"/>
      <c r="AO79" s="1"/>
      <c r="BF79" s="25">
        <v>38813</v>
      </c>
      <c r="BG79" s="4">
        <v>163.30752351097181</v>
      </c>
    </row>
    <row r="80" spans="8:59" x14ac:dyDescent="0.4">
      <c r="H80" s="22">
        <v>35247</v>
      </c>
      <c r="I80" s="4">
        <v>88.02279856134821</v>
      </c>
      <c r="J80" s="15"/>
      <c r="K80" s="25">
        <v>36250</v>
      </c>
      <c r="L80" s="4">
        <v>89.840989399293292</v>
      </c>
      <c r="M80" s="15"/>
      <c r="P80" s="15"/>
      <c r="Q80" s="22">
        <v>32325</v>
      </c>
      <c r="R80" s="4">
        <v>115.67920970272803</v>
      </c>
      <c r="S80" s="15"/>
      <c r="W80" s="39">
        <v>1970</v>
      </c>
      <c r="X80" s="40">
        <v>596.67954037898221</v>
      </c>
      <c r="Z80" s="22">
        <v>32325</v>
      </c>
      <c r="AA80" s="4">
        <v>118.65382930884547</v>
      </c>
      <c r="AB80" s="15"/>
      <c r="AE80" s="15"/>
      <c r="AF80" s="25">
        <v>37498</v>
      </c>
      <c r="AG80" s="4">
        <v>85.773061985737797</v>
      </c>
      <c r="AH80" s="15"/>
      <c r="AK80" s="1"/>
      <c r="AL80" s="27" t="s">
        <v>119</v>
      </c>
      <c r="AM80" s="26">
        <v>164.98383158450471</v>
      </c>
      <c r="AN80" s="1"/>
      <c r="AO80" s="1"/>
      <c r="BF80" s="25">
        <v>38843</v>
      </c>
      <c r="BG80" s="4">
        <v>163.47701815372733</v>
      </c>
    </row>
    <row r="81" spans="8:59" x14ac:dyDescent="0.4">
      <c r="H81" s="22">
        <v>35339</v>
      </c>
      <c r="I81" s="4">
        <v>91.662473561841921</v>
      </c>
      <c r="J81" s="15"/>
      <c r="K81" s="25">
        <v>36280</v>
      </c>
      <c r="L81" s="4">
        <v>90.425531914893625</v>
      </c>
      <c r="M81" s="15"/>
      <c r="P81" s="15"/>
      <c r="Q81" s="22">
        <v>32417</v>
      </c>
      <c r="R81" s="4"/>
      <c r="S81" s="15"/>
      <c r="W81" s="39">
        <v>1971</v>
      </c>
      <c r="X81" s="40">
        <v>626.67006247738334</v>
      </c>
      <c r="Z81" s="22">
        <v>32417</v>
      </c>
      <c r="AA81" s="4">
        <v>116.88622874883983</v>
      </c>
      <c r="AB81" s="15"/>
      <c r="AE81" s="15"/>
      <c r="AF81" s="25">
        <v>37529</v>
      </c>
      <c r="AG81" s="4">
        <v>87.340580405847703</v>
      </c>
      <c r="AH81" s="15"/>
      <c r="AK81" s="1"/>
      <c r="AL81" s="27" t="s">
        <v>120</v>
      </c>
      <c r="AM81" s="26">
        <v>159.65010514430321</v>
      </c>
      <c r="AN81" s="1"/>
      <c r="AO81" s="1"/>
      <c r="BF81" s="25">
        <v>38874</v>
      </c>
      <c r="BG81" s="4">
        <v>162.50431462390225</v>
      </c>
    </row>
    <row r="82" spans="8:59" x14ac:dyDescent="0.4">
      <c r="H82" s="22">
        <v>35431</v>
      </c>
      <c r="I82" s="4">
        <v>97.713096031287762</v>
      </c>
      <c r="J82" s="15"/>
      <c r="K82" s="25">
        <v>36311</v>
      </c>
      <c r="L82" s="4">
        <v>91.304347826086968</v>
      </c>
      <c r="M82" s="15"/>
      <c r="P82" s="15"/>
      <c r="Q82" s="22">
        <v>32509</v>
      </c>
      <c r="R82" s="4">
        <v>117.78241351117892</v>
      </c>
      <c r="S82" s="15"/>
      <c r="W82" s="39">
        <v>1972</v>
      </c>
      <c r="X82" s="40">
        <v>706.20826434948185</v>
      </c>
      <c r="Z82" s="22">
        <v>32509</v>
      </c>
      <c r="AA82" s="4">
        <v>113.17058910977987</v>
      </c>
      <c r="AB82" s="15"/>
      <c r="AE82" s="15"/>
      <c r="AF82" s="25">
        <v>37560</v>
      </c>
      <c r="AG82" s="4">
        <v>88.028442013129094</v>
      </c>
      <c r="AH82" s="15"/>
      <c r="AK82" s="1"/>
      <c r="AL82" s="27" t="s">
        <v>137</v>
      </c>
      <c r="AM82" s="1"/>
      <c r="AN82" s="1"/>
      <c r="AO82" s="1"/>
      <c r="BF82" s="25">
        <v>38904</v>
      </c>
      <c r="BG82" s="4">
        <v>163.48004561003421</v>
      </c>
    </row>
    <row r="83" spans="8:59" x14ac:dyDescent="0.4">
      <c r="H83" s="22">
        <v>35521</v>
      </c>
      <c r="I83" s="4">
        <v>100.32306120500132</v>
      </c>
      <c r="J83" s="15"/>
      <c r="K83" s="25">
        <v>36341</v>
      </c>
      <c r="L83" s="4">
        <v>91.014234875444828</v>
      </c>
      <c r="M83" s="15"/>
      <c r="P83" s="15"/>
      <c r="Q83" s="22">
        <v>32599</v>
      </c>
      <c r="R83" s="4"/>
      <c r="S83" s="15"/>
      <c r="W83" s="39">
        <v>1973</v>
      </c>
      <c r="X83" s="40">
        <v>741.31837284811036</v>
      </c>
      <c r="Z83" s="22">
        <v>32599</v>
      </c>
      <c r="AA83" s="4">
        <v>108.6431772793549</v>
      </c>
      <c r="AB83" s="15"/>
      <c r="AE83" s="15"/>
      <c r="AF83" s="25">
        <v>37589</v>
      </c>
      <c r="AG83" s="4">
        <v>88.015010383648502</v>
      </c>
      <c r="AH83" s="15"/>
      <c r="AK83" s="1"/>
      <c r="AL83" s="1"/>
      <c r="AM83" s="1"/>
      <c r="AN83" s="1"/>
      <c r="AO83" s="1"/>
      <c r="BF83" s="25">
        <v>38935</v>
      </c>
      <c r="BG83" s="4">
        <v>162.10439393939393</v>
      </c>
    </row>
    <row r="84" spans="8:59" x14ac:dyDescent="0.4">
      <c r="H84" s="22">
        <v>35612</v>
      </c>
      <c r="I84" s="4">
        <v>100.81619862876164</v>
      </c>
      <c r="J84" s="15"/>
      <c r="K84" s="25">
        <v>36371</v>
      </c>
      <c r="L84" s="4">
        <v>91.696750902527072</v>
      </c>
      <c r="M84" s="15"/>
      <c r="P84" s="15"/>
      <c r="Q84" s="22">
        <v>32690</v>
      </c>
      <c r="R84" s="4">
        <v>121.5919143184861</v>
      </c>
      <c r="S84" s="15"/>
      <c r="W84" s="39">
        <v>1974</v>
      </c>
      <c r="X84" s="40">
        <v>769.76878150061043</v>
      </c>
      <c r="Z84" s="22">
        <v>32690</v>
      </c>
      <c r="AA84" s="4">
        <v>103.03826242974094</v>
      </c>
      <c r="AB84" s="15"/>
      <c r="AE84" s="15"/>
      <c r="AF84" s="25">
        <v>37621</v>
      </c>
      <c r="AG84" s="4">
        <v>88.723799362006389</v>
      </c>
      <c r="AH84" s="15"/>
      <c r="AK84" s="1"/>
      <c r="AL84" s="1"/>
      <c r="AM84" s="1"/>
      <c r="AN84" s="1"/>
      <c r="AO84" s="1"/>
      <c r="BF84" s="25">
        <v>38966</v>
      </c>
      <c r="BG84" s="4">
        <v>161.20180722891564</v>
      </c>
    </row>
    <row r="85" spans="8:59" x14ac:dyDescent="0.4">
      <c r="H85" s="22">
        <v>35704</v>
      </c>
      <c r="I85" s="4">
        <v>102.98949399802035</v>
      </c>
      <c r="J85" s="15"/>
      <c r="K85" s="25">
        <v>36403</v>
      </c>
      <c r="L85" s="4">
        <v>91.613491340018228</v>
      </c>
      <c r="M85" s="15"/>
      <c r="P85" s="15"/>
      <c r="Q85" s="22">
        <v>32782</v>
      </c>
      <c r="R85" s="4"/>
      <c r="S85" s="15"/>
      <c r="W85" s="39">
        <v>1975</v>
      </c>
      <c r="X85" s="40">
        <v>857.46484917838166</v>
      </c>
      <c r="Z85" s="22">
        <v>32782</v>
      </c>
      <c r="AA85" s="4">
        <v>100.53666918016266</v>
      </c>
      <c r="AB85" s="15"/>
      <c r="AE85" s="15"/>
      <c r="AF85" s="25">
        <v>37652</v>
      </c>
      <c r="AG85" s="4">
        <v>87.126345945945943</v>
      </c>
      <c r="AH85" s="15"/>
      <c r="AK85" s="1"/>
      <c r="AL85" s="1"/>
      <c r="AM85" s="1"/>
      <c r="AN85" s="1"/>
      <c r="AO85" s="1"/>
      <c r="BF85" s="25">
        <v>38996</v>
      </c>
      <c r="BG85" s="4">
        <v>160.98602554470324</v>
      </c>
    </row>
    <row r="86" spans="8:59" x14ac:dyDescent="0.4">
      <c r="H86" s="22">
        <v>35796</v>
      </c>
      <c r="I86" s="4">
        <v>105.65663545351127</v>
      </c>
      <c r="J86" s="15"/>
      <c r="K86" s="25">
        <v>36433</v>
      </c>
      <c r="L86" s="4">
        <v>88.272727272727266</v>
      </c>
      <c r="M86" s="15"/>
      <c r="P86" s="15"/>
      <c r="Q86" s="22">
        <v>32874</v>
      </c>
      <c r="R86" s="4">
        <v>129.37472783094492</v>
      </c>
      <c r="S86" s="15"/>
      <c r="W86" s="39">
        <v>1976</v>
      </c>
      <c r="X86" s="40">
        <v>886.25984464530711</v>
      </c>
      <c r="Z86" s="22">
        <v>32874</v>
      </c>
      <c r="AA86" s="4">
        <v>97.577911989476632</v>
      </c>
      <c r="AB86" s="15"/>
      <c r="AE86" s="15"/>
      <c r="AF86" s="25">
        <v>37680</v>
      </c>
      <c r="AG86" s="4">
        <v>87.08041070852596</v>
      </c>
      <c r="AH86" s="15"/>
      <c r="AK86" s="1"/>
      <c r="AL86" s="1"/>
      <c r="AM86" s="1"/>
      <c r="AN86" s="1"/>
      <c r="AO86" s="1"/>
      <c r="BF86" s="25">
        <v>39027</v>
      </c>
      <c r="BG86" s="4">
        <v>161.26794438181136</v>
      </c>
    </row>
    <row r="87" spans="8:59" x14ac:dyDescent="0.4">
      <c r="H87" s="22">
        <v>35886</v>
      </c>
      <c r="I87" s="4">
        <v>107.32826415719852</v>
      </c>
      <c r="J87" s="15"/>
      <c r="K87" s="25">
        <v>36462</v>
      </c>
      <c r="L87" s="4">
        <v>86.85403445149592</v>
      </c>
      <c r="M87" s="15"/>
      <c r="P87" s="15"/>
      <c r="Q87" s="22">
        <v>32964</v>
      </c>
      <c r="R87" s="4"/>
      <c r="S87" s="15"/>
      <c r="W87" s="39">
        <v>1977</v>
      </c>
      <c r="X87" s="40">
        <v>1062.8403575166906</v>
      </c>
      <c r="Z87" s="22">
        <v>32964</v>
      </c>
      <c r="AA87" s="4">
        <v>97.001504273966603</v>
      </c>
      <c r="AB87" s="15"/>
      <c r="AE87" s="15"/>
      <c r="AF87" s="25">
        <v>37711</v>
      </c>
      <c r="AG87" s="4">
        <v>86.693498725031873</v>
      </c>
      <c r="AH87" s="15"/>
      <c r="AK87" s="1"/>
      <c r="AL87" s="1"/>
      <c r="AM87" s="1"/>
      <c r="AN87" s="1"/>
      <c r="AO87" s="1"/>
      <c r="BF87" s="25">
        <v>39057</v>
      </c>
      <c r="BG87" s="4">
        <v>160.76468820435767</v>
      </c>
    </row>
    <row r="88" spans="8:59" x14ac:dyDescent="0.4">
      <c r="H88" s="22">
        <v>35977</v>
      </c>
      <c r="I88" s="4">
        <v>108.91914611616427</v>
      </c>
      <c r="J88" s="15"/>
      <c r="K88" s="25">
        <v>36494</v>
      </c>
      <c r="L88" s="4">
        <v>86.118721461187207</v>
      </c>
      <c r="M88" s="15"/>
      <c r="P88" s="15"/>
      <c r="Q88" s="22">
        <v>33055</v>
      </c>
      <c r="R88" s="4">
        <v>135.77704946057349</v>
      </c>
      <c r="S88" s="15"/>
      <c r="W88" s="39">
        <v>1978</v>
      </c>
      <c r="X88" s="40">
        <v>1186.0695092633039</v>
      </c>
      <c r="Z88" s="22">
        <v>33055</v>
      </c>
      <c r="AA88" s="4">
        <v>93.694312912771181</v>
      </c>
      <c r="AB88" s="15"/>
      <c r="AE88" s="15"/>
      <c r="AF88" s="25">
        <v>37741</v>
      </c>
      <c r="AG88" s="4">
        <v>87.634088344864296</v>
      </c>
      <c r="AH88" s="15"/>
      <c r="AK88" s="1"/>
      <c r="AL88" s="1"/>
      <c r="AM88" s="1"/>
      <c r="AN88" s="1"/>
      <c r="AO88" s="1"/>
      <c r="BF88" s="25">
        <v>39088</v>
      </c>
      <c r="BG88" s="4">
        <v>159.1656800299738</v>
      </c>
    </row>
    <row r="89" spans="8:59" x14ac:dyDescent="0.4">
      <c r="H89" s="22">
        <v>36069</v>
      </c>
      <c r="I89" s="4">
        <v>110.6985972809058</v>
      </c>
      <c r="J89" s="15"/>
      <c r="K89" s="25">
        <v>36525</v>
      </c>
      <c r="L89" s="4">
        <v>87.798165137614674</v>
      </c>
      <c r="M89" s="15"/>
      <c r="P89" s="15"/>
      <c r="Q89" s="22">
        <v>33147</v>
      </c>
      <c r="R89" s="4"/>
      <c r="S89" s="15"/>
      <c r="W89" s="39">
        <v>1979</v>
      </c>
      <c r="X89" s="40">
        <v>1271.4715201505628</v>
      </c>
      <c r="Z89" s="22">
        <v>33147</v>
      </c>
      <c r="AA89" s="4">
        <v>88.880827192254046</v>
      </c>
      <c r="AB89" s="15"/>
      <c r="AE89" s="15"/>
      <c r="AF89" s="25">
        <v>37771</v>
      </c>
      <c r="AG89" s="4">
        <v>89.22047451482193</v>
      </c>
      <c r="AH89" s="15"/>
      <c r="AK89" s="1"/>
      <c r="AL89" s="1"/>
      <c r="AM89" s="1"/>
      <c r="AN89" s="1"/>
      <c r="AO89" s="1"/>
      <c r="BF89" s="25">
        <v>39119</v>
      </c>
      <c r="BG89" s="4">
        <v>161.07731343283581</v>
      </c>
    </row>
    <row r="90" spans="8:59" x14ac:dyDescent="0.4">
      <c r="H90" s="22">
        <v>36161</v>
      </c>
      <c r="I90" s="4">
        <v>112.20989341779091</v>
      </c>
      <c r="J90" s="15"/>
      <c r="K90" s="25">
        <v>36556</v>
      </c>
      <c r="L90" s="4">
        <v>90.02770083102493</v>
      </c>
      <c r="M90" s="15"/>
      <c r="P90" s="15"/>
      <c r="Q90" s="22">
        <v>33239</v>
      </c>
      <c r="R90" s="23">
        <v>136.847365435608</v>
      </c>
      <c r="S90" s="15"/>
      <c r="W90" s="39">
        <v>1980</v>
      </c>
      <c r="X90" s="40">
        <v>1388.8067246997703</v>
      </c>
      <c r="Z90" s="22">
        <v>33239</v>
      </c>
      <c r="AA90" s="4">
        <v>87.345953603244084</v>
      </c>
      <c r="AB90" s="15"/>
      <c r="AE90" s="15"/>
      <c r="AF90" s="25">
        <v>37802</v>
      </c>
      <c r="AG90" s="4">
        <v>90.112694610778448</v>
      </c>
      <c r="AH90" s="15"/>
      <c r="AK90" s="1"/>
      <c r="AL90" s="1"/>
      <c r="AM90" s="1"/>
      <c r="AN90" s="1"/>
      <c r="AO90" s="1"/>
      <c r="BF90" s="25">
        <v>39147</v>
      </c>
      <c r="BG90" s="4">
        <v>163.23773867465371</v>
      </c>
    </row>
    <row r="91" spans="8:59" x14ac:dyDescent="0.4">
      <c r="H91" s="22">
        <v>36251</v>
      </c>
      <c r="I91" s="4">
        <v>114.81669154406337</v>
      </c>
      <c r="J91" s="15"/>
      <c r="K91" s="25">
        <v>36585</v>
      </c>
      <c r="L91" s="4">
        <v>90.110905730129389</v>
      </c>
      <c r="M91" s="15"/>
      <c r="P91" s="15"/>
      <c r="Q91" s="22">
        <v>33329</v>
      </c>
      <c r="R91" s="4"/>
      <c r="S91" s="15"/>
      <c r="W91" s="39">
        <v>1981</v>
      </c>
      <c r="X91" s="40">
        <v>1805.6757654408591</v>
      </c>
      <c r="Z91" s="22">
        <v>33329</v>
      </c>
      <c r="AA91" s="4">
        <v>86.223259655967638</v>
      </c>
      <c r="AB91" s="15"/>
      <c r="AE91" s="15"/>
      <c r="AF91" s="25">
        <v>37833</v>
      </c>
      <c r="AG91" s="4">
        <v>90.390398116438348</v>
      </c>
      <c r="AH91" s="15"/>
      <c r="AK91" s="1"/>
      <c r="AL91" s="1"/>
      <c r="AM91" s="1"/>
      <c r="AN91" s="1"/>
      <c r="AO91" s="1"/>
      <c r="BF91" s="25">
        <v>39179</v>
      </c>
      <c r="BG91" s="4">
        <v>166.06654261257913</v>
      </c>
    </row>
    <row r="92" spans="8:59" x14ac:dyDescent="0.4">
      <c r="H92" s="22">
        <v>36342</v>
      </c>
      <c r="I92" s="4">
        <v>117.47301002155035</v>
      </c>
      <c r="J92" s="15"/>
      <c r="K92" s="25">
        <v>36616</v>
      </c>
      <c r="L92" s="4">
        <v>88.404452690166977</v>
      </c>
      <c r="M92" s="15"/>
      <c r="P92" s="15"/>
      <c r="Q92" s="22">
        <v>33420</v>
      </c>
      <c r="R92" s="4">
        <v>135.43418025890799</v>
      </c>
      <c r="S92" s="15"/>
      <c r="W92" s="39">
        <v>1982</v>
      </c>
      <c r="X92" s="40">
        <v>2207.7522290320244</v>
      </c>
      <c r="Z92" s="22">
        <v>33420</v>
      </c>
      <c r="AA92" s="4">
        <v>84.621683200662801</v>
      </c>
      <c r="AB92" s="15"/>
      <c r="AE92" s="15"/>
      <c r="AF92" s="25">
        <v>37862</v>
      </c>
      <c r="AG92" s="4">
        <v>90.282308757724266</v>
      </c>
      <c r="AH92" s="15"/>
      <c r="AK92" s="1"/>
      <c r="AL92" s="1"/>
      <c r="AM92" s="1"/>
      <c r="AN92" s="1"/>
      <c r="AO92" s="1"/>
      <c r="BF92" s="25">
        <v>39209</v>
      </c>
      <c r="BG92" s="4">
        <v>166.10656826568265</v>
      </c>
    </row>
    <row r="93" spans="8:59" x14ac:dyDescent="0.4">
      <c r="H93" s="22">
        <v>36434</v>
      </c>
      <c r="I93" s="4">
        <v>120.15897938092425</v>
      </c>
      <c r="J93" s="15"/>
      <c r="K93" s="25">
        <v>36644</v>
      </c>
      <c r="L93" s="4">
        <v>87.025023169601482</v>
      </c>
      <c r="M93" s="15"/>
      <c r="P93" s="15"/>
      <c r="Q93" s="22">
        <v>33512</v>
      </c>
      <c r="R93" s="4"/>
      <c r="S93" s="15"/>
      <c r="W93" s="39">
        <v>1983</v>
      </c>
      <c r="X93" s="40">
        <v>2329.5961048788004</v>
      </c>
      <c r="Z93" s="22">
        <v>33512</v>
      </c>
      <c r="AA93" s="4">
        <v>83.102532343801784</v>
      </c>
      <c r="AB93" s="15"/>
      <c r="AE93" s="15"/>
      <c r="AF93" s="25">
        <v>37894</v>
      </c>
      <c r="AG93" s="4">
        <v>90.225922289093035</v>
      </c>
      <c r="AH93" s="15"/>
      <c r="AK93" s="1"/>
      <c r="AL93" s="1"/>
      <c r="AM93" s="1"/>
      <c r="AN93" s="1"/>
      <c r="AO93" s="1"/>
      <c r="BF93" s="25">
        <v>39240</v>
      </c>
      <c r="BG93" s="4">
        <v>168.20895741556535</v>
      </c>
    </row>
    <row r="94" spans="8:59" x14ac:dyDescent="0.4">
      <c r="H94" s="22">
        <v>36526</v>
      </c>
      <c r="I94" s="4">
        <v>119.30546295752879</v>
      </c>
      <c r="J94" s="15"/>
      <c r="K94" s="25">
        <v>36677</v>
      </c>
      <c r="L94" s="4">
        <v>83.921933085501863</v>
      </c>
      <c r="M94" s="15"/>
      <c r="P94" s="15"/>
      <c r="Q94" s="22">
        <v>33604</v>
      </c>
      <c r="R94" s="4">
        <v>130.91752047455716</v>
      </c>
      <c r="S94" s="15"/>
      <c r="W94" s="39">
        <v>1984</v>
      </c>
      <c r="X94" s="40">
        <v>2522.2841683945067</v>
      </c>
      <c r="Z94" s="22">
        <v>33604</v>
      </c>
      <c r="AA94" s="4">
        <v>79.967807184036161</v>
      </c>
      <c r="AB94" s="15"/>
      <c r="AE94" s="15"/>
      <c r="AF94" s="25">
        <v>37925</v>
      </c>
      <c r="AG94" s="4">
        <v>91.040200421940938</v>
      </c>
      <c r="AH94" s="15"/>
      <c r="AK94" s="1"/>
      <c r="AL94" s="1"/>
      <c r="AM94" s="1"/>
      <c r="AN94" s="1"/>
      <c r="AO94" s="1"/>
      <c r="BF94" s="25">
        <v>39271</v>
      </c>
      <c r="BG94" s="4">
        <v>170.50109890109891</v>
      </c>
    </row>
    <row r="95" spans="8:59" x14ac:dyDescent="0.4">
      <c r="H95" s="22">
        <v>36617</v>
      </c>
      <c r="I95" s="4">
        <v>120.73657625313811</v>
      </c>
      <c r="J95" s="15"/>
      <c r="K95" s="25">
        <v>36707</v>
      </c>
      <c r="L95" s="4">
        <v>80.149114631873246</v>
      </c>
      <c r="M95" s="15"/>
      <c r="P95" s="15"/>
      <c r="Q95" s="22">
        <v>33695</v>
      </c>
      <c r="R95" s="4"/>
      <c r="S95" s="15"/>
      <c r="W95" s="39">
        <v>1985</v>
      </c>
      <c r="X95" s="40">
        <v>2703.30448228865</v>
      </c>
      <c r="Z95" s="22">
        <v>33695</v>
      </c>
      <c r="AA95" s="4">
        <v>80.687945365804197</v>
      </c>
      <c r="AB95" s="15"/>
      <c r="AE95" s="15"/>
      <c r="AF95" s="25">
        <v>37953</v>
      </c>
      <c r="AG95" s="4">
        <v>90.878846031913781</v>
      </c>
      <c r="AH95" s="15"/>
      <c r="AK95" s="1"/>
      <c r="AL95" s="1"/>
      <c r="AM95" s="1"/>
      <c r="AN95" s="1"/>
      <c r="AO95" s="1"/>
      <c r="BF95" s="25">
        <v>39303</v>
      </c>
      <c r="BG95" s="4">
        <v>172.59611863786159</v>
      </c>
    </row>
    <row r="96" spans="8:59" x14ac:dyDescent="0.4">
      <c r="H96" s="22">
        <v>36708</v>
      </c>
      <c r="I96" s="4">
        <v>117.62232447321885</v>
      </c>
      <c r="J96" s="15"/>
      <c r="K96" s="25">
        <v>36738</v>
      </c>
      <c r="L96" s="4">
        <v>80.859010270774974</v>
      </c>
      <c r="M96" s="15"/>
      <c r="P96" s="15"/>
      <c r="Q96" s="22">
        <v>33786</v>
      </c>
      <c r="R96" s="4">
        <v>126.45861122734559</v>
      </c>
      <c r="S96" s="15"/>
      <c r="W96" s="39">
        <v>1986</v>
      </c>
      <c r="X96" s="40">
        <v>3513.1428018000165</v>
      </c>
      <c r="Z96" s="22">
        <v>33786</v>
      </c>
      <c r="AA96" s="4">
        <v>79.9517637053426</v>
      </c>
      <c r="AB96" s="15"/>
      <c r="AE96" s="15"/>
      <c r="AF96" s="25">
        <v>37986</v>
      </c>
      <c r="AG96" s="4">
        <v>89.728761704366121</v>
      </c>
      <c r="AH96" s="15"/>
      <c r="AK96" s="1"/>
      <c r="AL96" s="1"/>
      <c r="AM96" s="1"/>
      <c r="AN96" s="1"/>
      <c r="AO96" s="1"/>
      <c r="BF96" s="25">
        <v>39335</v>
      </c>
      <c r="BG96" s="4">
        <v>174.18344777737622</v>
      </c>
    </row>
    <row r="97" spans="8:59" x14ac:dyDescent="0.4">
      <c r="H97" s="22">
        <v>36800</v>
      </c>
      <c r="I97" s="4">
        <v>115.07491185009322</v>
      </c>
      <c r="J97" s="15"/>
      <c r="K97" s="25">
        <v>36769</v>
      </c>
      <c r="L97" s="4">
        <v>81.647940074906373</v>
      </c>
      <c r="M97" s="15"/>
      <c r="P97" s="15"/>
      <c r="Q97" s="22">
        <v>33878</v>
      </c>
      <c r="R97" s="4"/>
      <c r="S97" s="15"/>
      <c r="W97" s="39">
        <v>1987</v>
      </c>
      <c r="X97" s="40">
        <v>4323.7322982147471</v>
      </c>
      <c r="Z97" s="22">
        <v>33878</v>
      </c>
      <c r="AA97" s="4">
        <v>76.593332563656062</v>
      </c>
      <c r="AB97" s="15"/>
      <c r="AE97" s="15"/>
      <c r="AF97" s="25">
        <v>38016</v>
      </c>
      <c r="AG97" s="4">
        <v>88.811276662484318</v>
      </c>
      <c r="AH97" s="15"/>
      <c r="AK97" s="1"/>
      <c r="AL97" s="1"/>
      <c r="AM97" s="1"/>
      <c r="AN97" s="1"/>
      <c r="AO97" s="1"/>
      <c r="BF97" s="25">
        <v>39362</v>
      </c>
      <c r="BG97" s="4">
        <v>174.15404530744337</v>
      </c>
    </row>
    <row r="98" spans="8:59" x14ac:dyDescent="0.4">
      <c r="H98" s="22">
        <v>36892</v>
      </c>
      <c r="I98" s="4">
        <v>115.03476650637528</v>
      </c>
      <c r="J98" s="15"/>
      <c r="K98" s="25">
        <v>36798</v>
      </c>
      <c r="L98" s="4">
        <v>82.507015902712808</v>
      </c>
      <c r="M98" s="15"/>
      <c r="P98" s="15"/>
      <c r="Q98" s="22">
        <v>33970</v>
      </c>
      <c r="R98" s="4">
        <v>122.1767584055585</v>
      </c>
      <c r="S98" s="15"/>
      <c r="W98" s="39">
        <v>1988</v>
      </c>
      <c r="X98" s="40">
        <v>4306.9037251178033</v>
      </c>
      <c r="Z98" s="22">
        <v>33970</v>
      </c>
      <c r="AA98" s="24">
        <v>73.885551827774577</v>
      </c>
      <c r="AB98" s="15"/>
      <c r="AE98" s="15"/>
      <c r="AF98" s="25">
        <v>38044</v>
      </c>
      <c r="AG98" s="4">
        <v>88.593801394816282</v>
      </c>
      <c r="AH98" s="15"/>
      <c r="AK98" s="1"/>
      <c r="AL98" s="1"/>
      <c r="AM98" s="1"/>
      <c r="AN98" s="1"/>
      <c r="AO98" s="1"/>
      <c r="BF98" s="25">
        <v>39393</v>
      </c>
      <c r="BG98" s="23">
        <v>175.63029653447663</v>
      </c>
    </row>
    <row r="99" spans="8:59" x14ac:dyDescent="0.4">
      <c r="H99" s="22">
        <v>36982</v>
      </c>
      <c r="I99" s="4">
        <v>115.01802718107473</v>
      </c>
      <c r="J99" s="15"/>
      <c r="K99" s="25">
        <v>36830</v>
      </c>
      <c r="L99" s="4">
        <v>81.384471468662298</v>
      </c>
      <c r="M99" s="15"/>
      <c r="P99" s="15"/>
      <c r="Q99" s="22">
        <v>34060</v>
      </c>
      <c r="R99" s="4"/>
      <c r="S99" s="15"/>
      <c r="W99" s="39">
        <v>1989</v>
      </c>
      <c r="X99" s="40">
        <v>3718.7184053218457</v>
      </c>
      <c r="Z99" s="22">
        <v>34060</v>
      </c>
      <c r="AA99" s="4">
        <v>77.223898225260541</v>
      </c>
      <c r="AB99" s="15"/>
      <c r="AE99" s="15"/>
      <c r="AF99" s="25">
        <v>38077</v>
      </c>
      <c r="AG99" s="4">
        <v>87.922450515463922</v>
      </c>
      <c r="AH99" s="15"/>
      <c r="AK99" s="1"/>
      <c r="AL99" s="1"/>
      <c r="AM99" s="1"/>
      <c r="AN99" s="1"/>
      <c r="AO99" s="1"/>
      <c r="BF99" s="25">
        <v>39423</v>
      </c>
      <c r="BG99" s="4">
        <v>174.7946061036196</v>
      </c>
    </row>
    <row r="100" spans="8:59" x14ac:dyDescent="0.4">
      <c r="H100" s="22">
        <v>37073</v>
      </c>
      <c r="I100" s="4">
        <v>113.74735732585641</v>
      </c>
      <c r="J100" s="15"/>
      <c r="K100" s="25">
        <v>36860</v>
      </c>
      <c r="L100" s="4">
        <v>78.224299065420567</v>
      </c>
      <c r="M100" s="15"/>
      <c r="P100" s="15"/>
      <c r="Q100" s="22">
        <v>34151</v>
      </c>
      <c r="R100" s="4">
        <v>120.44414245537001</v>
      </c>
      <c r="S100" s="15"/>
      <c r="W100" s="39">
        <v>1990</v>
      </c>
      <c r="X100" s="40">
        <v>3572.1498767471421</v>
      </c>
      <c r="Z100" s="22">
        <v>34151</v>
      </c>
      <c r="AA100" s="4">
        <v>79.49698385534883</v>
      </c>
      <c r="AB100" s="15"/>
      <c r="AE100" s="15"/>
      <c r="AF100" s="25">
        <v>38107</v>
      </c>
      <c r="AG100" s="4">
        <v>88.069027835051543</v>
      </c>
      <c r="AH100" s="15"/>
      <c r="AK100" s="1"/>
      <c r="AL100" s="1"/>
      <c r="AM100" s="1"/>
      <c r="AN100" s="1"/>
      <c r="AO100" s="1"/>
      <c r="BF100" s="25">
        <v>39453</v>
      </c>
      <c r="BG100" s="4">
        <v>174.90244420828904</v>
      </c>
    </row>
    <row r="101" spans="8:59" x14ac:dyDescent="0.4">
      <c r="H101" s="22">
        <v>37165</v>
      </c>
      <c r="I101" s="4">
        <v>113.95953297400834</v>
      </c>
      <c r="J101" s="15"/>
      <c r="K101" s="25">
        <v>36889</v>
      </c>
      <c r="L101" s="4">
        <v>76.663542642924071</v>
      </c>
      <c r="M101" s="15"/>
      <c r="P101" s="15"/>
      <c r="Q101" s="22">
        <v>34243</v>
      </c>
      <c r="R101" s="4"/>
      <c r="S101" s="15"/>
      <c r="W101" s="39">
        <v>1991</v>
      </c>
      <c r="X101" s="40">
        <v>3293.6765141169894</v>
      </c>
      <c r="Z101" s="22">
        <v>34243</v>
      </c>
      <c r="AA101" s="4">
        <v>81.375607765843299</v>
      </c>
      <c r="AB101" s="15"/>
      <c r="AE101" s="15"/>
      <c r="AF101" s="25">
        <v>38138</v>
      </c>
      <c r="AG101" s="4">
        <v>88.127438093272787</v>
      </c>
      <c r="AH101" s="15"/>
      <c r="AK101" s="1"/>
      <c r="AL101" s="1"/>
      <c r="AM101" s="1"/>
      <c r="AN101" s="1"/>
      <c r="AO101" s="1"/>
      <c r="BF101" s="25">
        <v>39485</v>
      </c>
      <c r="BG101" s="4">
        <v>172.99944095038435</v>
      </c>
    </row>
    <row r="102" spans="8:59" x14ac:dyDescent="0.4">
      <c r="H102" s="22">
        <v>37257</v>
      </c>
      <c r="I102" s="4">
        <v>117.45556009357165</v>
      </c>
      <c r="J102" s="15"/>
      <c r="K102" s="25">
        <v>36922</v>
      </c>
      <c r="L102" s="4">
        <v>75.703564727954969</v>
      </c>
      <c r="M102" s="15"/>
      <c r="P102" s="15"/>
      <c r="Q102" s="22">
        <v>34335</v>
      </c>
      <c r="R102" s="4">
        <v>119.51642219219318</v>
      </c>
      <c r="S102" s="15"/>
      <c r="W102" s="39">
        <v>1992</v>
      </c>
      <c r="X102" s="40">
        <v>3022.1937214553859</v>
      </c>
      <c r="Z102" s="22">
        <v>34335</v>
      </c>
      <c r="AA102" s="4">
        <v>84.585136555530951</v>
      </c>
      <c r="AB102" s="15"/>
      <c r="AE102" s="15"/>
      <c r="AF102" s="25">
        <v>38168</v>
      </c>
      <c r="AG102" s="4">
        <v>87.901462030540642</v>
      </c>
      <c r="AH102" s="15"/>
      <c r="AK102" s="1"/>
      <c r="AL102" s="1"/>
      <c r="AM102" s="1"/>
      <c r="AN102" s="1"/>
      <c r="AO102" s="1"/>
      <c r="BF102" s="25">
        <v>39515</v>
      </c>
      <c r="BG102" s="4">
        <v>171.03842975206612</v>
      </c>
    </row>
    <row r="103" spans="8:59" x14ac:dyDescent="0.4">
      <c r="H103" s="22">
        <v>37347</v>
      </c>
      <c r="I103" s="4">
        <v>120.95022547651067</v>
      </c>
      <c r="J103" s="15"/>
      <c r="K103" s="25">
        <v>36950</v>
      </c>
      <c r="L103" s="4">
        <v>75.946969696969703</v>
      </c>
      <c r="M103" s="15"/>
      <c r="P103" s="15"/>
      <c r="Q103" s="22">
        <v>34425</v>
      </c>
      <c r="R103" s="4"/>
      <c r="S103" s="15"/>
      <c r="W103" s="39">
        <v>1993</v>
      </c>
      <c r="X103" s="40">
        <v>3213.5780154398167</v>
      </c>
      <c r="Z103" s="22">
        <v>34425</v>
      </c>
      <c r="AA103" s="4">
        <v>86.501479911418258</v>
      </c>
      <c r="AB103" s="15"/>
      <c r="AE103" s="15"/>
      <c r="AF103" s="25">
        <v>38198</v>
      </c>
      <c r="AG103" s="4">
        <v>87.136997231053229</v>
      </c>
      <c r="AH103" s="15"/>
      <c r="AK103" s="1"/>
      <c r="AL103" s="1"/>
      <c r="AM103" s="1"/>
      <c r="AN103" s="1"/>
      <c r="AO103" s="1"/>
      <c r="BF103" s="25">
        <v>39545</v>
      </c>
      <c r="BG103" s="4">
        <v>165.33439893439893</v>
      </c>
    </row>
    <row r="104" spans="8:59" x14ac:dyDescent="0.4">
      <c r="H104" s="22">
        <v>37438</v>
      </c>
      <c r="I104" s="4">
        <v>120.90666614006108</v>
      </c>
      <c r="J104" s="15"/>
      <c r="K104" s="25">
        <v>36980</v>
      </c>
      <c r="L104" s="4">
        <v>77.672658467360449</v>
      </c>
      <c r="M104" s="15"/>
      <c r="P104" s="15"/>
      <c r="Q104" s="22">
        <v>34516</v>
      </c>
      <c r="R104" s="4">
        <v>118.29781668758602</v>
      </c>
      <c r="S104" s="15"/>
      <c r="W104" s="39">
        <v>1994</v>
      </c>
      <c r="X104" s="40">
        <v>3670.2440832958896</v>
      </c>
      <c r="Z104" s="22">
        <v>34516</v>
      </c>
      <c r="AA104" s="4">
        <v>89.410449383992173</v>
      </c>
      <c r="AB104" s="15"/>
      <c r="AE104" s="15"/>
      <c r="AF104" s="25">
        <v>38230</v>
      </c>
      <c r="AG104" s="4">
        <v>86.040051850345677</v>
      </c>
      <c r="AH104" s="15"/>
      <c r="AK104" s="1"/>
      <c r="AL104" s="1"/>
      <c r="AM104" s="1"/>
      <c r="AN104" s="1"/>
      <c r="AO104" s="1"/>
      <c r="BF104" s="25">
        <v>39576</v>
      </c>
      <c r="BG104" s="4">
        <v>161.75256241787122</v>
      </c>
    </row>
    <row r="105" spans="8:59" x14ac:dyDescent="0.4">
      <c r="H105" s="22">
        <v>37530</v>
      </c>
      <c r="I105" s="4">
        <v>122.31541113357807</v>
      </c>
      <c r="J105" s="15"/>
      <c r="K105" s="25">
        <v>37011</v>
      </c>
      <c r="L105" s="4">
        <v>77.328316086547517</v>
      </c>
      <c r="M105" s="15"/>
      <c r="P105" s="15"/>
      <c r="Q105" s="22">
        <v>34608</v>
      </c>
      <c r="R105" s="4"/>
      <c r="S105" s="15"/>
      <c r="W105" s="39">
        <v>1995</v>
      </c>
      <c r="X105" s="40">
        <v>3953.5165518679628</v>
      </c>
      <c r="Z105" s="22">
        <v>34608</v>
      </c>
      <c r="AA105" s="4">
        <v>88.694714946023538</v>
      </c>
      <c r="AB105" s="15"/>
      <c r="AE105" s="15"/>
      <c r="AF105" s="25">
        <v>38260</v>
      </c>
      <c r="AG105" s="4">
        <v>85.859155144367634</v>
      </c>
      <c r="AH105" s="15"/>
      <c r="AK105" s="1"/>
      <c r="AL105" s="1"/>
      <c r="AM105" s="1"/>
      <c r="AN105" s="1"/>
      <c r="AO105" s="1"/>
      <c r="BF105" s="25">
        <v>39608</v>
      </c>
      <c r="BG105" s="4">
        <v>159.85473561882628</v>
      </c>
    </row>
    <row r="106" spans="8:59" x14ac:dyDescent="0.4">
      <c r="H106" s="22">
        <v>37622</v>
      </c>
      <c r="I106" s="4">
        <v>125.57487764466761</v>
      </c>
      <c r="J106" s="15"/>
      <c r="K106" s="25">
        <v>37042</v>
      </c>
      <c r="L106" s="4">
        <v>75.943396226415089</v>
      </c>
      <c r="M106" s="15"/>
      <c r="P106" s="15"/>
      <c r="Q106" s="22">
        <v>34700</v>
      </c>
      <c r="R106" s="4">
        <v>117.72317554304061</v>
      </c>
      <c r="S106" s="15"/>
      <c r="W106" s="39">
        <v>1996</v>
      </c>
      <c r="X106" s="40">
        <v>4367.8092773053459</v>
      </c>
      <c r="Z106" s="22">
        <v>34700</v>
      </c>
      <c r="AA106" s="4">
        <v>88.974632514569564</v>
      </c>
      <c r="AB106" s="15"/>
      <c r="AE106" s="15"/>
      <c r="AF106" s="25">
        <v>38289</v>
      </c>
      <c r="AG106" s="4">
        <v>85.650858072387152</v>
      </c>
      <c r="AH106" s="15"/>
      <c r="AK106" s="1"/>
      <c r="AL106" s="1"/>
      <c r="AM106" s="1"/>
      <c r="AN106" s="1"/>
      <c r="AO106" s="1"/>
      <c r="BF106" s="25">
        <v>39637</v>
      </c>
      <c r="BG106" s="4">
        <v>159.45883707541742</v>
      </c>
    </row>
    <row r="107" spans="8:59" x14ac:dyDescent="0.4">
      <c r="H107" s="22">
        <v>37712</v>
      </c>
      <c r="I107" s="4">
        <v>127.51111138547574</v>
      </c>
      <c r="J107" s="15"/>
      <c r="K107" s="25">
        <v>37071</v>
      </c>
      <c r="L107" s="4">
        <v>76.248821866164008</v>
      </c>
      <c r="M107" s="15"/>
      <c r="P107" s="15"/>
      <c r="Q107" s="22">
        <v>34790</v>
      </c>
      <c r="R107" s="4"/>
      <c r="S107" s="15"/>
      <c r="W107" s="39">
        <v>1997</v>
      </c>
      <c r="X107" s="40">
        <v>4750.0998673114254</v>
      </c>
      <c r="Z107" s="22">
        <v>34790</v>
      </c>
      <c r="AA107" s="4">
        <v>91.57491678756827</v>
      </c>
      <c r="AB107" s="15"/>
      <c r="AE107" s="15"/>
      <c r="AF107" s="25">
        <v>38321</v>
      </c>
      <c r="AG107" s="4">
        <v>85.787258872864882</v>
      </c>
      <c r="AH107" s="15"/>
      <c r="AK107" s="1"/>
      <c r="AL107" s="1"/>
      <c r="AM107" s="1"/>
      <c r="AN107" s="1"/>
      <c r="AO107" s="1"/>
      <c r="BF107" s="25">
        <v>39668</v>
      </c>
      <c r="BG107" s="4">
        <v>157.08904109589042</v>
      </c>
    </row>
    <row r="108" spans="8:59" x14ac:dyDescent="0.4">
      <c r="H108" s="22">
        <v>37803</v>
      </c>
      <c r="I108" s="4">
        <v>129.24642122381061</v>
      </c>
      <c r="J108" s="15"/>
      <c r="K108" s="25">
        <v>37103</v>
      </c>
      <c r="L108" s="4">
        <v>75.517890772128055</v>
      </c>
      <c r="M108" s="15"/>
      <c r="P108" s="15"/>
      <c r="Q108" s="22">
        <v>34881</v>
      </c>
      <c r="R108" s="4">
        <v>116.93548255039394</v>
      </c>
      <c r="S108" s="15"/>
      <c r="W108" s="39">
        <v>1998</v>
      </c>
      <c r="X108" s="40">
        <v>5433.9637177820287</v>
      </c>
      <c r="Z108" s="22">
        <v>34881</v>
      </c>
      <c r="AA108" s="4">
        <v>92.95834650570643</v>
      </c>
      <c r="AB108" s="15"/>
      <c r="AE108" s="15"/>
      <c r="AF108" s="25">
        <v>38352</v>
      </c>
      <c r="AG108" s="4">
        <v>85.281743924851952</v>
      </c>
      <c r="AH108" s="15"/>
      <c r="AK108" s="1"/>
      <c r="AL108" s="1"/>
      <c r="AM108" s="1"/>
      <c r="AN108" s="1"/>
      <c r="AO108" s="1"/>
      <c r="BF108" s="25">
        <v>39699</v>
      </c>
      <c r="BG108" s="4">
        <v>154.36085972850677</v>
      </c>
    </row>
    <row r="109" spans="8:59" x14ac:dyDescent="0.4">
      <c r="H109" s="22">
        <v>37895</v>
      </c>
      <c r="I109" s="4">
        <v>131.90601255060494</v>
      </c>
      <c r="J109" s="15"/>
      <c r="K109" s="25">
        <v>37134</v>
      </c>
      <c r="L109" s="4">
        <v>74.337121212121218</v>
      </c>
      <c r="M109" s="15"/>
      <c r="P109" s="15"/>
      <c r="Q109" s="22">
        <v>34973</v>
      </c>
      <c r="R109" s="4"/>
      <c r="S109" s="15"/>
      <c r="W109" s="39">
        <v>1999</v>
      </c>
      <c r="X109" s="40">
        <v>6145.570831219612</v>
      </c>
      <c r="Z109" s="22">
        <v>34973</v>
      </c>
      <c r="AA109" s="4">
        <v>93.527678941660142</v>
      </c>
      <c r="AB109" s="15"/>
      <c r="AE109" s="15"/>
      <c r="AF109" s="25">
        <v>38383</v>
      </c>
      <c r="AG109" s="4">
        <v>84.22105662285135</v>
      </c>
      <c r="AH109" s="15"/>
      <c r="AK109" s="1"/>
      <c r="AL109" s="1"/>
      <c r="AM109" s="1"/>
      <c r="AN109" s="1"/>
      <c r="AO109" s="1"/>
      <c r="BF109" s="25">
        <v>39729</v>
      </c>
      <c r="BG109" s="4">
        <v>148.92026578073089</v>
      </c>
    </row>
    <row r="110" spans="8:59" x14ac:dyDescent="0.4">
      <c r="H110" s="22">
        <v>37987</v>
      </c>
      <c r="I110" s="4">
        <v>134.94100250490655</v>
      </c>
      <c r="J110" s="15"/>
      <c r="K110" s="25">
        <v>37162</v>
      </c>
      <c r="L110" s="4">
        <v>73.03689687795648</v>
      </c>
      <c r="M110" s="15"/>
      <c r="P110" s="15"/>
      <c r="Q110" s="22">
        <v>35065</v>
      </c>
      <c r="R110" s="4">
        <v>115.71180061851446</v>
      </c>
      <c r="S110" s="15"/>
      <c r="W110" s="39">
        <v>2000</v>
      </c>
      <c r="X110" s="40">
        <v>7076.3245403499714</v>
      </c>
      <c r="Z110" s="22">
        <v>35065</v>
      </c>
      <c r="AA110" s="4">
        <v>94.844568084441306</v>
      </c>
      <c r="AB110" s="15"/>
      <c r="AE110" s="15"/>
      <c r="AF110" s="25">
        <v>38411</v>
      </c>
      <c r="AG110" s="4">
        <v>84.149977844914403</v>
      </c>
      <c r="AH110" s="15"/>
      <c r="AK110" s="1"/>
      <c r="AL110" s="1"/>
      <c r="AM110" s="1"/>
      <c r="AN110" s="1"/>
      <c r="AO110" s="1"/>
    </row>
    <row r="111" spans="8:59" x14ac:dyDescent="0.4">
      <c r="H111" s="22">
        <v>38078</v>
      </c>
      <c r="I111" s="4">
        <v>137.97256387727282</v>
      </c>
      <c r="J111" s="15"/>
      <c r="K111" s="25">
        <v>37195</v>
      </c>
      <c r="L111" s="4">
        <v>70.170454545454547</v>
      </c>
      <c r="M111" s="15"/>
      <c r="P111" s="15"/>
      <c r="Q111" s="22">
        <v>35156</v>
      </c>
      <c r="R111" s="4"/>
      <c r="S111" s="15"/>
      <c r="W111" s="39">
        <v>2001</v>
      </c>
      <c r="X111" s="40">
        <v>7621.2273748292437</v>
      </c>
      <c r="Z111" s="22">
        <v>35156</v>
      </c>
      <c r="AA111" s="4">
        <v>98.110546577255235</v>
      </c>
      <c r="AB111" s="15"/>
      <c r="AE111" s="15"/>
      <c r="AF111" s="25">
        <v>38412</v>
      </c>
      <c r="AG111" s="4">
        <v>83.964280280280263</v>
      </c>
      <c r="AH111" s="15"/>
      <c r="AK111" s="1"/>
      <c r="AL111" s="1"/>
      <c r="AM111" s="1"/>
      <c r="AN111" s="1"/>
      <c r="AO111" s="1"/>
    </row>
    <row r="112" spans="8:59" x14ac:dyDescent="0.4">
      <c r="H112" s="22">
        <v>38169</v>
      </c>
      <c r="I112" s="4">
        <v>136.59416517041856</v>
      </c>
      <c r="J112" s="15"/>
      <c r="K112" s="25">
        <v>37225</v>
      </c>
      <c r="L112" s="4">
        <v>69.763033175355446</v>
      </c>
      <c r="M112" s="15"/>
      <c r="P112" s="15"/>
      <c r="Q112" s="22">
        <v>35247</v>
      </c>
      <c r="R112" s="4">
        <v>114.38893582762088</v>
      </c>
      <c r="S112" s="15"/>
      <c r="W112" s="39">
        <v>2002</v>
      </c>
      <c r="X112" s="40">
        <v>8131.0062077629</v>
      </c>
      <c r="Z112" s="22">
        <v>35247</v>
      </c>
      <c r="AA112" s="4">
        <v>99.230482691912357</v>
      </c>
      <c r="AB112" s="15"/>
      <c r="AE112" s="15"/>
      <c r="AF112" s="25">
        <v>38443</v>
      </c>
      <c r="AG112" s="4">
        <v>84.363855000000001</v>
      </c>
      <c r="AH112" s="15"/>
      <c r="AK112" s="1"/>
      <c r="AL112" s="1"/>
      <c r="AM112" s="1"/>
      <c r="AN112" s="1"/>
      <c r="AO112" s="1"/>
    </row>
    <row r="113" spans="8:41" x14ac:dyDescent="0.4">
      <c r="H113" s="22">
        <v>38261</v>
      </c>
      <c r="I113" s="4">
        <v>138.3555034059284</v>
      </c>
      <c r="J113" s="15"/>
      <c r="K113" s="25">
        <v>37256</v>
      </c>
      <c r="L113" s="4">
        <v>71.720116618075792</v>
      </c>
      <c r="M113" s="15"/>
      <c r="P113" s="15"/>
      <c r="Q113" s="22">
        <v>35339</v>
      </c>
      <c r="R113" s="4"/>
      <c r="S113" s="15"/>
      <c r="W113" s="39">
        <v>2003</v>
      </c>
      <c r="X113" s="40">
        <v>8275.8844234216958</v>
      </c>
      <c r="Z113" s="22">
        <v>35339</v>
      </c>
      <c r="AA113" s="4">
        <v>100.64102681955411</v>
      </c>
      <c r="AB113" s="15"/>
      <c r="AE113" s="15"/>
      <c r="AF113" s="25">
        <v>38477</v>
      </c>
      <c r="AG113" s="4">
        <v>84.905599599599597</v>
      </c>
      <c r="AH113" s="15"/>
      <c r="AK113" s="1"/>
      <c r="AL113" s="1"/>
      <c r="AM113" s="1"/>
      <c r="AN113" s="1"/>
      <c r="AO113" s="1"/>
    </row>
    <row r="114" spans="8:41" x14ac:dyDescent="0.4">
      <c r="H114" s="22">
        <v>38353</v>
      </c>
      <c r="I114" s="4">
        <v>140.04214636201732</v>
      </c>
      <c r="J114" s="15"/>
      <c r="K114" s="25">
        <v>37287</v>
      </c>
      <c r="L114" s="4">
        <v>72.011661807580168</v>
      </c>
      <c r="M114" s="15"/>
      <c r="P114" s="15"/>
      <c r="Q114" s="22">
        <v>35431</v>
      </c>
      <c r="R114" s="4">
        <v>112.73743405502449</v>
      </c>
      <c r="S114" s="15"/>
      <c r="W114" s="38">
        <v>2004</v>
      </c>
      <c r="X114" s="40">
        <v>9509.49</v>
      </c>
      <c r="Z114" s="22">
        <v>35431</v>
      </c>
      <c r="AA114" s="4">
        <v>100.35063985413437</v>
      </c>
      <c r="AB114" s="15"/>
      <c r="AE114" s="15"/>
      <c r="AF114" s="25">
        <v>38508</v>
      </c>
      <c r="AG114" s="4">
        <v>85.855831325301196</v>
      </c>
      <c r="AH114" s="15"/>
      <c r="AK114" s="1"/>
      <c r="AL114" s="1"/>
      <c r="AM114" s="1"/>
      <c r="AN114" s="1"/>
      <c r="AO114" s="1"/>
    </row>
    <row r="115" spans="8:41" x14ac:dyDescent="0.4">
      <c r="H115" s="22">
        <v>38443</v>
      </c>
      <c r="I115" s="4">
        <v>144.1523331886672</v>
      </c>
      <c r="J115" s="15"/>
      <c r="K115" s="25">
        <v>37315</v>
      </c>
      <c r="L115" s="4">
        <v>71.608527131782949</v>
      </c>
      <c r="M115" s="15"/>
      <c r="P115" s="15"/>
      <c r="Q115" s="22">
        <v>35521</v>
      </c>
      <c r="R115" s="4"/>
      <c r="S115" s="15"/>
      <c r="W115" s="39">
        <v>2005</v>
      </c>
      <c r="X115" s="41">
        <v>10393.826582631385</v>
      </c>
      <c r="Z115" s="22">
        <v>35521</v>
      </c>
      <c r="AA115" s="4">
        <v>107.61941395772494</v>
      </c>
      <c r="AB115" s="15"/>
      <c r="AE115" s="15"/>
      <c r="AF115" s="25">
        <v>38538</v>
      </c>
      <c r="AG115" s="4">
        <v>86.221539000000007</v>
      </c>
      <c r="AH115" s="15"/>
      <c r="AK115" s="1"/>
      <c r="AL115" s="1"/>
      <c r="AM115" s="1"/>
      <c r="AN115" s="1"/>
      <c r="AO115" s="1"/>
    </row>
    <row r="116" spans="8:41" x14ac:dyDescent="0.4">
      <c r="H116" s="22">
        <v>38534</v>
      </c>
      <c r="I116" s="4">
        <v>145.83164759065735</v>
      </c>
      <c r="J116" s="15"/>
      <c r="K116" s="25">
        <v>37344</v>
      </c>
      <c r="L116" s="4">
        <v>70.889748549323002</v>
      </c>
      <c r="M116" s="15"/>
      <c r="P116" s="15"/>
      <c r="Q116" s="22">
        <v>35612</v>
      </c>
      <c r="R116" s="4">
        <v>111.07990070353659</v>
      </c>
      <c r="S116" s="15"/>
      <c r="Z116" s="22">
        <v>35612</v>
      </c>
      <c r="AA116" s="4">
        <v>108.40481852626837</v>
      </c>
      <c r="AB116" s="15"/>
      <c r="AE116" s="15"/>
      <c r="AF116" s="25">
        <v>38569</v>
      </c>
      <c r="AG116" s="4">
        <v>86.275678963110664</v>
      </c>
      <c r="AH116" s="15"/>
      <c r="AK116" s="1"/>
      <c r="AL116" s="1"/>
      <c r="AM116" s="1"/>
      <c r="AN116" s="1"/>
      <c r="AO116" s="1"/>
    </row>
    <row r="117" spans="8:41" x14ac:dyDescent="0.4">
      <c r="H117" s="22">
        <v>38626</v>
      </c>
      <c r="I117" s="4">
        <v>149.91918736285896</v>
      </c>
      <c r="J117" s="15"/>
      <c r="K117" s="25">
        <v>37376</v>
      </c>
      <c r="L117" s="4">
        <v>70.126091173617837</v>
      </c>
      <c r="M117" s="15"/>
      <c r="P117" s="15"/>
      <c r="Q117" s="22">
        <v>35704</v>
      </c>
      <c r="R117" s="4"/>
      <c r="S117" s="15"/>
      <c r="Z117" s="22">
        <v>35704</v>
      </c>
      <c r="AA117" s="4">
        <v>109.09073695499197</v>
      </c>
      <c r="AB117" s="15"/>
      <c r="AE117" s="15"/>
      <c r="AF117" s="25">
        <v>38596</v>
      </c>
      <c r="AG117" s="4">
        <v>86.054105158730152</v>
      </c>
      <c r="AH117" s="15"/>
      <c r="AK117" s="1"/>
      <c r="AL117" s="1"/>
      <c r="AM117" s="1"/>
      <c r="AN117" s="1"/>
      <c r="AO117" s="1"/>
    </row>
    <row r="118" spans="8:41" x14ac:dyDescent="0.4">
      <c r="H118" s="22">
        <v>38718</v>
      </c>
      <c r="I118" s="4">
        <v>151.45216924063143</v>
      </c>
      <c r="J118" s="15"/>
      <c r="K118" s="25">
        <v>37407</v>
      </c>
      <c r="L118" s="4">
        <v>70.496592015579367</v>
      </c>
      <c r="M118" s="15"/>
      <c r="P118" s="15"/>
      <c r="Q118" s="22">
        <v>35796</v>
      </c>
      <c r="R118" s="4">
        <v>110.60258473845344</v>
      </c>
      <c r="S118" s="15"/>
      <c r="Z118" s="22">
        <v>35796</v>
      </c>
      <c r="AA118" s="4">
        <v>111.08102714407437</v>
      </c>
      <c r="AB118" s="15"/>
      <c r="AE118" s="15"/>
      <c r="AF118" s="25">
        <v>38626</v>
      </c>
      <c r="AG118" s="4">
        <v>86.198518886679935</v>
      </c>
      <c r="AH118" s="15"/>
      <c r="AK118" s="1"/>
      <c r="AL118" s="1"/>
      <c r="AM118" s="1"/>
      <c r="AN118" s="1"/>
      <c r="AO118" s="1"/>
    </row>
    <row r="119" spans="8:41" x14ac:dyDescent="0.4">
      <c r="H119" s="22">
        <v>38808</v>
      </c>
      <c r="I119" s="4">
        <v>153.62231967535379</v>
      </c>
      <c r="J119" s="15"/>
      <c r="K119" s="25">
        <v>37435</v>
      </c>
      <c r="L119" s="4">
        <v>70.077972709551659</v>
      </c>
      <c r="M119" s="15"/>
      <c r="P119" s="15"/>
      <c r="Q119" s="22">
        <v>35886</v>
      </c>
      <c r="R119" s="4"/>
      <c r="S119" s="15"/>
      <c r="Z119" s="22">
        <v>35886</v>
      </c>
      <c r="AA119" s="4">
        <v>117.48866718048174</v>
      </c>
      <c r="AB119" s="15"/>
      <c r="AE119" s="15"/>
      <c r="AF119" s="25">
        <v>38657</v>
      </c>
      <c r="AG119" s="4">
        <v>86.537573852295409</v>
      </c>
      <c r="AH119" s="15"/>
      <c r="AK119" s="1"/>
      <c r="AL119" s="1"/>
      <c r="AM119" s="1"/>
      <c r="AN119" s="1"/>
      <c r="AO119" s="1"/>
    </row>
    <row r="120" spans="8:41" x14ac:dyDescent="0.4">
      <c r="H120" s="22">
        <v>38899</v>
      </c>
      <c r="I120" s="4">
        <v>153.7536222721518</v>
      </c>
      <c r="J120" s="15"/>
      <c r="K120" s="25">
        <v>37468</v>
      </c>
      <c r="L120" s="4">
        <v>69.170731707317074</v>
      </c>
      <c r="M120" s="15"/>
      <c r="P120" s="15"/>
      <c r="Q120" s="22">
        <v>35977</v>
      </c>
      <c r="R120" s="4">
        <v>109.52418668237371</v>
      </c>
      <c r="S120" s="15"/>
      <c r="Z120" s="22">
        <v>35977</v>
      </c>
      <c r="AA120" s="4">
        <v>115.13910634504904</v>
      </c>
      <c r="AB120" s="15"/>
      <c r="AE120" s="15"/>
      <c r="AF120" s="25">
        <v>38687</v>
      </c>
      <c r="AG120" s="4">
        <v>86.445002985074623</v>
      </c>
      <c r="AH120" s="15"/>
      <c r="AK120" s="1"/>
      <c r="AL120" s="1"/>
      <c r="AM120" s="1"/>
      <c r="AN120" s="1"/>
      <c r="AO120" s="1"/>
    </row>
    <row r="121" spans="8:41" x14ac:dyDescent="0.4">
      <c r="H121" s="22">
        <v>38991</v>
      </c>
      <c r="I121" s="4">
        <v>156.53249132293394</v>
      </c>
      <c r="J121" s="15"/>
      <c r="K121" s="25">
        <v>37498</v>
      </c>
      <c r="L121" s="4">
        <v>67.906066536203525</v>
      </c>
      <c r="M121" s="15"/>
      <c r="P121" s="15"/>
      <c r="Q121" s="22">
        <v>36069</v>
      </c>
      <c r="R121" s="4"/>
      <c r="S121" s="15"/>
      <c r="Z121" s="22">
        <v>36069</v>
      </c>
      <c r="AA121" s="4">
        <v>111.50330586847994</v>
      </c>
      <c r="AB121" s="15"/>
      <c r="AE121" s="15"/>
      <c r="AF121" s="25">
        <v>38723</v>
      </c>
      <c r="AG121" s="4">
        <v>86.217032640949554</v>
      </c>
      <c r="AH121" s="15"/>
      <c r="AK121" s="1"/>
      <c r="AL121" s="1"/>
      <c r="AM121" s="1"/>
      <c r="AN121" s="1"/>
      <c r="AO121" s="1"/>
    </row>
    <row r="122" spans="8:41" x14ac:dyDescent="0.4">
      <c r="H122" s="22">
        <v>39083</v>
      </c>
      <c r="I122" s="4">
        <v>159.14160876477382</v>
      </c>
      <c r="J122" s="15"/>
      <c r="K122" s="25">
        <v>37529</v>
      </c>
      <c r="L122" s="4">
        <v>65.717092337917492</v>
      </c>
      <c r="M122" s="15"/>
      <c r="P122" s="15"/>
      <c r="Q122" s="22">
        <v>36161</v>
      </c>
      <c r="R122" s="4">
        <v>108.83900565188664</v>
      </c>
      <c r="S122" s="15"/>
      <c r="Z122" s="22">
        <v>36161</v>
      </c>
      <c r="AA122" s="4">
        <v>115.5743609467508</v>
      </c>
      <c r="AB122" s="15"/>
      <c r="AE122" s="15"/>
      <c r="AF122" s="25">
        <v>38754</v>
      </c>
      <c r="AG122" s="4">
        <v>86.436552813425465</v>
      </c>
      <c r="AH122" s="15"/>
      <c r="AK122" s="1"/>
      <c r="AL122" s="1"/>
      <c r="AM122" s="1"/>
      <c r="AN122" s="1"/>
      <c r="AO122" s="1"/>
    </row>
    <row r="123" spans="8:41" x14ac:dyDescent="0.4">
      <c r="H123" s="22">
        <v>39173</v>
      </c>
      <c r="I123" s="4">
        <v>161.42775373295001</v>
      </c>
      <c r="J123" s="15"/>
      <c r="K123" s="25">
        <v>37560</v>
      </c>
      <c r="L123" s="4">
        <v>64.24361493123773</v>
      </c>
      <c r="M123" s="15"/>
      <c r="P123" s="15"/>
      <c r="Q123" s="22">
        <v>36251</v>
      </c>
      <c r="R123" s="4"/>
      <c r="S123" s="15"/>
      <c r="Z123" s="22">
        <v>36251</v>
      </c>
      <c r="AA123" s="4">
        <v>123.18521186164351</v>
      </c>
      <c r="AB123" s="15"/>
      <c r="AE123" s="15"/>
      <c r="AF123" s="25">
        <v>38782</v>
      </c>
      <c r="AG123" s="4">
        <v>86.478464180569176</v>
      </c>
      <c r="AH123" s="15"/>
      <c r="AK123" s="1"/>
      <c r="AL123" s="1"/>
      <c r="AM123" s="1"/>
      <c r="AN123" s="1"/>
      <c r="AO123" s="1"/>
    </row>
    <row r="124" spans="8:41" x14ac:dyDescent="0.4">
      <c r="H124" s="22">
        <v>39264</v>
      </c>
      <c r="I124" s="4">
        <v>160.57715767953351</v>
      </c>
      <c r="J124" s="15"/>
      <c r="K124" s="25">
        <v>37589</v>
      </c>
      <c r="L124" s="4">
        <v>63.520157325467054</v>
      </c>
      <c r="M124" s="15"/>
      <c r="P124" s="15"/>
      <c r="Q124" s="22">
        <v>36342</v>
      </c>
      <c r="R124" s="4">
        <v>106.51013712411012</v>
      </c>
      <c r="S124" s="15"/>
      <c r="Z124" s="22">
        <v>36342</v>
      </c>
      <c r="AA124" s="4">
        <v>123.44540365123476</v>
      </c>
      <c r="AB124" s="15"/>
      <c r="AE124" s="15"/>
      <c r="AF124" s="25">
        <v>38813</v>
      </c>
      <c r="AG124" s="4">
        <v>87.15809607843137</v>
      </c>
      <c r="AH124" s="15"/>
      <c r="AK124" s="1"/>
      <c r="AL124" s="1"/>
      <c r="AM124" s="1"/>
      <c r="AN124" s="1"/>
      <c r="AO124" s="1"/>
    </row>
    <row r="125" spans="8:41" x14ac:dyDescent="0.4">
      <c r="K125" s="25">
        <v>37621</v>
      </c>
      <c r="L125" s="4">
        <v>63.31360946745562</v>
      </c>
      <c r="M125" s="15"/>
      <c r="P125" s="15"/>
      <c r="Q125" s="22">
        <v>36434</v>
      </c>
      <c r="R125" s="4"/>
      <c r="S125" s="15"/>
      <c r="Z125" s="22">
        <v>36434</v>
      </c>
      <c r="AA125" s="4">
        <v>125.88568260347211</v>
      </c>
      <c r="AB125" s="15"/>
      <c r="AE125" s="15"/>
      <c r="AF125" s="25">
        <v>38843</v>
      </c>
      <c r="AG125" s="4">
        <v>87.875490215264179</v>
      </c>
      <c r="AH125" s="15"/>
      <c r="AK125" s="1"/>
      <c r="AL125" s="1"/>
      <c r="AM125" s="1"/>
      <c r="AN125" s="1"/>
      <c r="AO125" s="1"/>
    </row>
    <row r="126" spans="8:41" x14ac:dyDescent="0.4">
      <c r="K126" s="25">
        <v>37652</v>
      </c>
      <c r="L126" s="4">
        <v>62.783810463968415</v>
      </c>
      <c r="M126" s="15"/>
      <c r="P126" s="15"/>
      <c r="Q126" s="22">
        <v>36526</v>
      </c>
      <c r="R126" s="4">
        <v>105.20128695395721</v>
      </c>
      <c r="S126" s="15"/>
      <c r="Z126" s="22">
        <v>36526</v>
      </c>
      <c r="AA126" s="4">
        <v>131.14126142300415</v>
      </c>
      <c r="AB126" s="15"/>
      <c r="AE126" s="15"/>
      <c r="AF126" s="25">
        <v>38874</v>
      </c>
      <c r="AG126" s="4">
        <v>88.468314705882349</v>
      </c>
      <c r="AH126" s="15"/>
      <c r="AK126" s="1"/>
      <c r="AL126" s="1"/>
      <c r="AM126" s="1"/>
      <c r="AN126" s="1"/>
      <c r="AO126" s="1"/>
    </row>
    <row r="127" spans="8:41" x14ac:dyDescent="0.4">
      <c r="K127" s="25">
        <v>37680</v>
      </c>
      <c r="L127" s="4">
        <v>62.710187932739856</v>
      </c>
      <c r="M127" s="15"/>
      <c r="P127" s="15"/>
      <c r="Q127" s="22">
        <v>36617</v>
      </c>
      <c r="R127" s="4"/>
      <c r="S127" s="15"/>
      <c r="Z127" s="22">
        <v>36617</v>
      </c>
      <c r="AA127" s="4">
        <v>139.84586734923329</v>
      </c>
      <c r="AB127" s="15"/>
      <c r="AE127" s="15"/>
      <c r="AF127" s="25">
        <v>38904</v>
      </c>
      <c r="AG127" s="4">
        <v>88.311924804687493</v>
      </c>
      <c r="AH127" s="15"/>
      <c r="AK127" s="1"/>
      <c r="AL127" s="1"/>
      <c r="AM127" s="1"/>
      <c r="AN127" s="1"/>
      <c r="AO127" s="1"/>
    </row>
    <row r="128" spans="8:41" x14ac:dyDescent="0.4">
      <c r="K128" s="25">
        <v>37711</v>
      </c>
      <c r="L128" s="4">
        <v>60.474308300395265</v>
      </c>
      <c r="M128" s="15"/>
      <c r="P128" s="15"/>
      <c r="Q128" s="22">
        <v>36708</v>
      </c>
      <c r="R128" s="4">
        <v>103.7329245767761</v>
      </c>
      <c r="S128" s="15"/>
      <c r="Z128" s="22">
        <v>36708</v>
      </c>
      <c r="AA128" s="4">
        <v>134.53755182772912</v>
      </c>
      <c r="AB128" s="15"/>
      <c r="AE128" s="15"/>
      <c r="AF128" s="25">
        <v>38935</v>
      </c>
      <c r="AG128" s="4">
        <v>88.010046601941738</v>
      </c>
      <c r="AH128" s="15"/>
      <c r="AI128" s="15"/>
      <c r="AJ128" s="15"/>
      <c r="AK128" s="1"/>
      <c r="AL128" s="1"/>
      <c r="AM128" s="1"/>
      <c r="AN128" s="1"/>
      <c r="AO128" s="1"/>
    </row>
    <row r="129" spans="11:41" x14ac:dyDescent="0.4">
      <c r="K129" s="25">
        <v>37741</v>
      </c>
      <c r="L129" s="4">
        <v>59.723593287265551</v>
      </c>
      <c r="M129" s="15"/>
      <c r="P129" s="15"/>
      <c r="Q129" s="22">
        <v>36800</v>
      </c>
      <c r="R129" s="4"/>
      <c r="S129" s="15"/>
      <c r="Z129" s="22">
        <v>36800</v>
      </c>
      <c r="AA129" s="4">
        <v>135.45966291942614</v>
      </c>
      <c r="AB129" s="15"/>
      <c r="AE129" s="15"/>
      <c r="AF129" s="25">
        <v>38966</v>
      </c>
      <c r="AG129" s="4">
        <v>88.177716360116165</v>
      </c>
      <c r="AH129" s="15"/>
      <c r="AI129" s="15"/>
      <c r="AJ129" s="15"/>
      <c r="AK129" s="1"/>
      <c r="AL129" s="1"/>
      <c r="AM129" s="1"/>
      <c r="AN129" s="1"/>
      <c r="AO129" s="1"/>
    </row>
    <row r="130" spans="11:41" x14ac:dyDescent="0.4">
      <c r="K130" s="25">
        <v>37771</v>
      </c>
      <c r="L130" s="4">
        <v>59.580838323353291</v>
      </c>
      <c r="M130" s="15"/>
      <c r="P130" s="15"/>
      <c r="Q130" s="22">
        <v>36892</v>
      </c>
      <c r="R130" s="4">
        <v>101.93723552281168</v>
      </c>
      <c r="S130" s="15"/>
      <c r="Z130" s="22">
        <v>36892</v>
      </c>
      <c r="AA130" s="4">
        <v>137.95843359094806</v>
      </c>
      <c r="AB130" s="15"/>
      <c r="AE130" s="15"/>
      <c r="AF130" s="25">
        <v>38996</v>
      </c>
      <c r="AG130" s="4">
        <v>89.798816147859924</v>
      </c>
      <c r="AH130" s="15"/>
      <c r="AI130" s="15"/>
      <c r="AJ130" s="15"/>
      <c r="AK130" s="1"/>
      <c r="AL130" s="1"/>
      <c r="AM130" s="1"/>
      <c r="AN130" s="1"/>
      <c r="AO130" s="1"/>
    </row>
    <row r="131" spans="11:41" x14ac:dyDescent="0.4">
      <c r="K131" s="25">
        <v>37802</v>
      </c>
      <c r="L131" s="4">
        <v>59.6579476861167</v>
      </c>
      <c r="M131" s="15"/>
      <c r="P131" s="15"/>
      <c r="Q131" s="22">
        <v>36982</v>
      </c>
      <c r="R131" s="4"/>
      <c r="S131" s="15"/>
      <c r="Z131" s="22">
        <v>36982</v>
      </c>
      <c r="AA131" s="4">
        <v>142.86265979137102</v>
      </c>
      <c r="AB131" s="15"/>
      <c r="AE131" s="15"/>
      <c r="AF131" s="25">
        <v>39027</v>
      </c>
      <c r="AG131" s="4">
        <v>93.039547409579669</v>
      </c>
      <c r="AH131" s="15"/>
      <c r="AI131" s="15"/>
      <c r="AJ131" s="15"/>
      <c r="AK131" s="1"/>
      <c r="AL131" s="1"/>
      <c r="AM131" s="1"/>
      <c r="AN131" s="1"/>
      <c r="AO131" s="1"/>
    </row>
    <row r="132" spans="11:41" x14ac:dyDescent="0.4">
      <c r="K132" s="25">
        <v>37833</v>
      </c>
      <c r="L132" s="24">
        <v>59.349593495934947</v>
      </c>
      <c r="M132" s="15"/>
      <c r="P132" s="15"/>
      <c r="Q132" s="22">
        <v>37073</v>
      </c>
      <c r="R132" s="4">
        <v>100.622194126729</v>
      </c>
      <c r="S132" s="15"/>
      <c r="Z132" s="22">
        <v>37073</v>
      </c>
      <c r="AA132" s="4">
        <v>143.65676052053985</v>
      </c>
      <c r="AB132" s="15"/>
      <c r="AE132" s="15"/>
      <c r="AF132" s="25">
        <v>39057</v>
      </c>
      <c r="AG132" s="4">
        <v>94.496636452241717</v>
      </c>
      <c r="AH132" s="15"/>
      <c r="AI132" s="15"/>
      <c r="AJ132" s="15"/>
      <c r="AK132" s="1"/>
      <c r="AL132" s="1"/>
      <c r="AM132" s="1"/>
      <c r="AN132" s="1"/>
      <c r="AO132" s="1"/>
    </row>
    <row r="133" spans="11:41" x14ac:dyDescent="0.4">
      <c r="K133" s="25">
        <v>37862</v>
      </c>
      <c r="L133" s="4">
        <v>59.613428280773149</v>
      </c>
      <c r="M133" s="15"/>
      <c r="P133" s="15"/>
      <c r="Q133" s="22">
        <v>37165</v>
      </c>
      <c r="R133" s="4"/>
      <c r="S133" s="15"/>
      <c r="Z133" s="22">
        <v>37165</v>
      </c>
      <c r="AA133" s="4">
        <v>142.58846438794407</v>
      </c>
      <c r="AB133" s="15"/>
      <c r="AE133" s="15"/>
      <c r="AF133" s="25">
        <v>39088</v>
      </c>
      <c r="AG133" s="4">
        <v>95.137263618677054</v>
      </c>
      <c r="AH133" s="15"/>
      <c r="AI133" s="15"/>
      <c r="AJ133" s="15"/>
      <c r="AK133" s="1"/>
      <c r="AL133" s="1"/>
      <c r="AM133" s="1"/>
      <c r="AN133" s="1"/>
      <c r="AO133" s="1"/>
    </row>
    <row r="134" spans="11:41" x14ac:dyDescent="0.4">
      <c r="K134" s="25">
        <v>37894</v>
      </c>
      <c r="L134" s="4">
        <v>61.827411167512693</v>
      </c>
      <c r="M134" s="15"/>
      <c r="P134" s="15"/>
      <c r="Q134" s="22">
        <v>37257</v>
      </c>
      <c r="R134" s="4">
        <v>98.980625625999252</v>
      </c>
      <c r="S134" s="15"/>
      <c r="Z134" s="22">
        <v>37257</v>
      </c>
      <c r="AA134" s="4">
        <v>145.92619888703985</v>
      </c>
      <c r="AB134" s="15"/>
      <c r="AE134" s="15"/>
      <c r="AF134" s="25">
        <v>39119</v>
      </c>
      <c r="AG134" s="4">
        <v>94.836878260869568</v>
      </c>
      <c r="AH134" s="15"/>
      <c r="AI134" s="15"/>
      <c r="AJ134" s="15"/>
      <c r="AK134" s="1"/>
      <c r="AL134" s="1"/>
      <c r="AM134" s="1"/>
      <c r="AN134" s="1"/>
      <c r="AO134" s="1"/>
    </row>
    <row r="135" spans="11:41" x14ac:dyDescent="0.4">
      <c r="K135" s="25">
        <v>37925</v>
      </c>
      <c r="L135" s="4">
        <v>63.975782038345109</v>
      </c>
      <c r="M135" s="15"/>
      <c r="P135" s="15"/>
      <c r="Q135" s="22">
        <v>37347</v>
      </c>
      <c r="R135" s="4"/>
      <c r="S135" s="15"/>
      <c r="Z135" s="22">
        <v>37347</v>
      </c>
      <c r="AA135" s="4">
        <v>150.11916164914541</v>
      </c>
      <c r="AB135" s="15"/>
      <c r="AE135" s="15"/>
      <c r="AF135" s="25">
        <v>39147</v>
      </c>
      <c r="AG135" s="4">
        <v>94.463128722382322</v>
      </c>
      <c r="AH135" s="15"/>
      <c r="AI135" s="15"/>
      <c r="AJ135" s="15"/>
      <c r="AK135" s="1"/>
      <c r="AL135" s="1"/>
      <c r="AM135" s="1"/>
      <c r="AN135" s="1"/>
      <c r="AO135" s="1"/>
    </row>
    <row r="136" spans="11:41" x14ac:dyDescent="0.4">
      <c r="K136" s="25">
        <v>37953</v>
      </c>
      <c r="L136" s="4">
        <v>64.753272910372601</v>
      </c>
      <c r="M136" s="15"/>
      <c r="P136" s="15"/>
      <c r="Q136" s="22">
        <v>37438</v>
      </c>
      <c r="R136" s="4">
        <v>97.152537793203834</v>
      </c>
      <c r="S136" s="15"/>
      <c r="Z136" s="22">
        <v>37438</v>
      </c>
      <c r="AA136" s="4">
        <v>143.85239164122643</v>
      </c>
      <c r="AB136" s="15"/>
      <c r="AE136" s="15"/>
      <c r="AF136" s="25">
        <v>39179</v>
      </c>
      <c r="AG136" s="4">
        <v>94.223612440191388</v>
      </c>
      <c r="AH136" s="15"/>
      <c r="AI136" s="15"/>
      <c r="AJ136" s="15"/>
      <c r="AK136" s="1"/>
      <c r="AL136" s="1"/>
      <c r="AM136" s="1"/>
      <c r="AN136" s="1"/>
      <c r="AO136" s="1"/>
    </row>
    <row r="137" spans="11:41" x14ac:dyDescent="0.4">
      <c r="K137" s="25">
        <v>37986</v>
      </c>
      <c r="L137" s="4">
        <v>65.7286432160804</v>
      </c>
      <c r="M137" s="15"/>
      <c r="P137" s="15"/>
      <c r="Q137" s="22">
        <v>37530</v>
      </c>
      <c r="R137" s="4"/>
      <c r="S137" s="15"/>
      <c r="Z137" s="22">
        <v>37530</v>
      </c>
      <c r="AA137" s="4">
        <v>141.9264612964391</v>
      </c>
      <c r="AB137" s="15"/>
      <c r="AE137" s="15"/>
      <c r="AF137" s="25">
        <v>39209</v>
      </c>
      <c r="AG137" s="4">
        <v>94.16561759082218</v>
      </c>
      <c r="AH137" s="15"/>
      <c r="AI137" s="15"/>
      <c r="AJ137" s="15"/>
      <c r="AK137" s="1"/>
      <c r="AL137" s="1"/>
      <c r="AM137" s="1"/>
      <c r="AN137" s="1"/>
      <c r="AO137" s="1"/>
    </row>
    <row r="138" spans="11:41" x14ac:dyDescent="0.4">
      <c r="K138" s="25">
        <v>38016</v>
      </c>
      <c r="L138" s="4">
        <v>69.639278557114224</v>
      </c>
      <c r="M138" s="15"/>
      <c r="P138" s="15"/>
      <c r="Q138" s="22">
        <v>37622</v>
      </c>
      <c r="R138" s="4">
        <v>95.26014165162276</v>
      </c>
      <c r="S138" s="15"/>
      <c r="Z138" s="22">
        <v>37622</v>
      </c>
      <c r="AA138" s="4">
        <v>141.59263977930564</v>
      </c>
      <c r="AB138" s="15"/>
      <c r="AE138" s="15"/>
      <c r="AF138" s="25">
        <v>39240</v>
      </c>
      <c r="AG138" s="4">
        <v>94.293369980879547</v>
      </c>
      <c r="AH138" s="15"/>
      <c r="AI138" s="15"/>
      <c r="AJ138" s="15"/>
      <c r="AK138" s="1"/>
      <c r="AL138" s="1"/>
      <c r="AM138" s="1"/>
      <c r="AN138" s="1"/>
      <c r="AO138" s="1"/>
    </row>
    <row r="139" spans="11:41" x14ac:dyDescent="0.4">
      <c r="K139" s="25">
        <v>38044</v>
      </c>
      <c r="L139" s="4">
        <v>73.864783047426855</v>
      </c>
      <c r="M139" s="15"/>
      <c r="P139" s="15"/>
      <c r="Q139" s="22">
        <v>37712</v>
      </c>
      <c r="R139" s="4"/>
      <c r="S139" s="15"/>
      <c r="Z139" s="22">
        <v>37712</v>
      </c>
      <c r="AA139" s="4">
        <v>144.42323330756514</v>
      </c>
      <c r="AB139" s="15"/>
      <c r="AE139" s="15"/>
      <c r="AF139" s="25">
        <v>39271</v>
      </c>
      <c r="AG139" s="4">
        <v>94.178479047619064</v>
      </c>
      <c r="AH139" s="15"/>
      <c r="AI139" s="15"/>
      <c r="AJ139" s="15"/>
      <c r="AK139" s="1"/>
      <c r="AL139" s="1"/>
      <c r="AM139" s="1"/>
      <c r="AN139" s="1"/>
      <c r="AO139" s="1"/>
    </row>
    <row r="140" spans="11:41" x14ac:dyDescent="0.4">
      <c r="K140" s="25">
        <v>38077</v>
      </c>
      <c r="L140" s="4">
        <v>78.80928355196771</v>
      </c>
      <c r="M140" s="15"/>
      <c r="P140" s="15"/>
      <c r="Q140" s="22">
        <v>37803</v>
      </c>
      <c r="R140" s="4">
        <v>92.449996257763559</v>
      </c>
      <c r="S140" s="15"/>
      <c r="Z140" s="22">
        <v>37803</v>
      </c>
      <c r="AA140" s="4">
        <v>143.41503386407851</v>
      </c>
      <c r="AB140" s="15"/>
      <c r="AE140" s="15"/>
      <c r="AF140" s="25">
        <v>39303</v>
      </c>
      <c r="AG140" s="4">
        <v>94.266428163653671</v>
      </c>
      <c r="AH140" s="15"/>
      <c r="AI140" s="15"/>
      <c r="AJ140" s="15"/>
      <c r="AK140" s="1"/>
      <c r="AL140" s="1"/>
      <c r="AM140" s="1"/>
      <c r="AN140" s="1"/>
      <c r="AO140" s="1"/>
    </row>
    <row r="141" spans="11:41" x14ac:dyDescent="0.4">
      <c r="K141" s="25">
        <v>38107</v>
      </c>
      <c r="L141" s="4">
        <v>79.638916750250758</v>
      </c>
      <c r="M141" s="15"/>
      <c r="P141" s="15"/>
      <c r="Q141" s="22">
        <v>37895</v>
      </c>
      <c r="R141" s="4"/>
      <c r="S141" s="15"/>
      <c r="Z141" s="22">
        <v>37895</v>
      </c>
      <c r="AA141" s="4">
        <v>144.33750823903088</v>
      </c>
      <c r="AB141" s="15"/>
      <c r="AE141" s="15"/>
      <c r="AF141" s="25">
        <v>39335</v>
      </c>
      <c r="AG141" s="4">
        <v>93.977882686849568</v>
      </c>
      <c r="AH141" s="15"/>
      <c r="AI141" s="15"/>
      <c r="AJ141" s="15"/>
      <c r="AK141" s="1"/>
      <c r="AL141" s="1"/>
      <c r="AM141" s="1"/>
      <c r="AN141" s="1"/>
      <c r="AO141" s="1"/>
    </row>
    <row r="142" spans="11:41" x14ac:dyDescent="0.4">
      <c r="K142" s="25">
        <v>38138</v>
      </c>
      <c r="L142" s="4">
        <v>77.945619335347445</v>
      </c>
      <c r="M142" s="15"/>
      <c r="P142" s="15"/>
      <c r="Q142" s="22">
        <v>37987</v>
      </c>
      <c r="R142" s="4">
        <v>89.788696499399009</v>
      </c>
      <c r="S142" s="15"/>
      <c r="Z142" s="22">
        <v>37987</v>
      </c>
      <c r="AA142" s="4">
        <v>155.80326411987545</v>
      </c>
      <c r="AB142" s="15"/>
      <c r="AE142" s="15"/>
      <c r="AF142" s="25">
        <v>39362</v>
      </c>
      <c r="AG142" s="4">
        <v>94.041094428706316</v>
      </c>
      <c r="AH142" s="15"/>
      <c r="AI142" s="15"/>
      <c r="AJ142" s="15"/>
      <c r="AK142" s="1"/>
      <c r="AL142" s="1"/>
      <c r="AM142" s="1"/>
      <c r="AN142" s="1"/>
      <c r="AO142" s="1"/>
    </row>
    <row r="143" spans="11:41" x14ac:dyDescent="0.4">
      <c r="K143" s="25">
        <v>38168</v>
      </c>
      <c r="L143" s="4">
        <v>75.302419354838719</v>
      </c>
      <c r="M143" s="15"/>
      <c r="P143" s="15"/>
      <c r="Q143" s="22">
        <v>38078</v>
      </c>
      <c r="R143" s="4"/>
      <c r="S143" s="15"/>
      <c r="Z143" s="22">
        <v>38078</v>
      </c>
      <c r="AA143" s="4">
        <v>157.10734024676361</v>
      </c>
      <c r="AB143" s="15"/>
      <c r="AE143" s="15"/>
      <c r="AF143" s="25">
        <v>39393</v>
      </c>
      <c r="AG143" s="4">
        <v>94.296470254957498</v>
      </c>
      <c r="AH143" s="15"/>
      <c r="AI143" s="15"/>
      <c r="AJ143" s="15"/>
      <c r="AK143" s="1"/>
      <c r="AL143" s="1"/>
      <c r="AM143" s="1"/>
      <c r="AN143" s="1"/>
      <c r="AO143" s="1"/>
    </row>
    <row r="144" spans="11:41" x14ac:dyDescent="0.4">
      <c r="K144" s="25">
        <v>38198</v>
      </c>
      <c r="L144" s="4">
        <v>75.42799597180263</v>
      </c>
      <c r="M144" s="15"/>
      <c r="P144" s="15"/>
      <c r="Q144" s="22">
        <v>38169</v>
      </c>
      <c r="R144" s="4">
        <v>87.303783513083175</v>
      </c>
      <c r="S144" s="15"/>
      <c r="Z144" s="22">
        <v>38169</v>
      </c>
      <c r="AA144" s="4">
        <v>156.58122725130943</v>
      </c>
      <c r="AB144" s="15"/>
      <c r="AE144" s="15"/>
      <c r="AF144" s="25">
        <v>39423</v>
      </c>
      <c r="AG144" s="4">
        <v>94.073377234242713</v>
      </c>
      <c r="AH144" s="15"/>
      <c r="AI144" s="15"/>
      <c r="AJ144" s="15"/>
      <c r="AK144" s="1"/>
      <c r="AL144" s="1"/>
      <c r="AM144" s="1"/>
      <c r="AN144" s="1"/>
      <c r="AO144" s="1"/>
    </row>
    <row r="145" spans="11:41" x14ac:dyDescent="0.4">
      <c r="K145" s="25">
        <v>38230</v>
      </c>
      <c r="L145" s="4">
        <v>78.304742684157418</v>
      </c>
      <c r="M145" s="15"/>
      <c r="P145" s="15"/>
      <c r="Q145" s="22">
        <v>38261</v>
      </c>
      <c r="R145" s="4"/>
      <c r="S145" s="15"/>
      <c r="Z145" s="22">
        <v>38261</v>
      </c>
      <c r="AA145" s="4">
        <v>157.48681684572031</v>
      </c>
      <c r="AB145" s="15"/>
      <c r="AE145" s="15"/>
      <c r="AF145" s="25">
        <v>39453</v>
      </c>
      <c r="AG145" s="4">
        <v>93.891042134831466</v>
      </c>
      <c r="AH145" s="15"/>
      <c r="AI145" s="15"/>
      <c r="AJ145" s="15"/>
      <c r="AK145" s="1"/>
      <c r="AL145" s="1"/>
      <c r="AM145" s="1"/>
      <c r="AN145" s="1"/>
      <c r="AO145" s="1"/>
    </row>
    <row r="146" spans="11:41" x14ac:dyDescent="0.4">
      <c r="K146" s="25">
        <v>38260</v>
      </c>
      <c r="L146" s="4">
        <v>81.552419354838719</v>
      </c>
      <c r="M146" s="15"/>
      <c r="P146" s="15"/>
      <c r="Q146" s="22">
        <v>38353</v>
      </c>
      <c r="R146" s="4">
        <v>85.526906144774898</v>
      </c>
      <c r="S146" s="15"/>
      <c r="Z146" s="22">
        <v>38353</v>
      </c>
      <c r="AA146" s="4">
        <v>166.12262120285749</v>
      </c>
      <c r="AB146" s="15"/>
      <c r="AE146" s="15"/>
      <c r="AF146" s="25">
        <v>39485</v>
      </c>
      <c r="AG146" s="4">
        <v>93.82742257462688</v>
      </c>
      <c r="AH146" s="15"/>
      <c r="AI146" s="15"/>
      <c r="AJ146" s="15"/>
      <c r="AK146" s="1"/>
      <c r="AL146" s="1"/>
      <c r="AM146" s="1"/>
      <c r="AN146" s="1"/>
      <c r="AO146" s="1"/>
    </row>
    <row r="147" spans="11:41" x14ac:dyDescent="0.4">
      <c r="K147" s="25">
        <v>38289</v>
      </c>
      <c r="L147" s="4">
        <v>84.437751004016064</v>
      </c>
      <c r="M147" s="15"/>
      <c r="P147" s="15"/>
      <c r="Q147" s="22">
        <v>38443</v>
      </c>
      <c r="R147" s="4"/>
      <c r="S147" s="15"/>
      <c r="Z147" s="22">
        <v>38443</v>
      </c>
      <c r="AA147" s="4">
        <v>169.36637983627733</v>
      </c>
      <c r="AB147" s="15"/>
      <c r="AE147" s="15"/>
      <c r="AF147" s="25">
        <v>39515</v>
      </c>
      <c r="AG147" s="4">
        <v>93.669530499075776</v>
      </c>
      <c r="AH147" s="15"/>
      <c r="AI147" s="15"/>
      <c r="AJ147" s="15"/>
      <c r="AK147" s="1"/>
      <c r="AL147" s="1"/>
      <c r="AM147" s="1"/>
      <c r="AN147" s="1"/>
      <c r="AO147" s="1"/>
    </row>
    <row r="148" spans="11:41" x14ac:dyDescent="0.4">
      <c r="K148" s="25">
        <v>38321</v>
      </c>
      <c r="L148" s="4">
        <v>82.865731462925865</v>
      </c>
      <c r="M148" s="15"/>
      <c r="P148" s="15"/>
      <c r="Q148" s="22">
        <v>38534</v>
      </c>
      <c r="R148" s="4">
        <v>83.97831204882857</v>
      </c>
      <c r="S148" s="15"/>
      <c r="Z148" s="22">
        <v>38534</v>
      </c>
      <c r="AA148" s="4">
        <v>166.57792764702793</v>
      </c>
      <c r="AB148" s="15"/>
      <c r="AE148" s="15"/>
      <c r="AF148" s="25">
        <v>39545</v>
      </c>
      <c r="AG148" s="4">
        <v>93.966869485294126</v>
      </c>
      <c r="AH148" s="15"/>
      <c r="AI148" s="15"/>
      <c r="AJ148" s="15"/>
      <c r="AK148" s="1"/>
      <c r="AL148" s="1"/>
      <c r="AM148" s="1"/>
      <c r="AN148" s="1"/>
      <c r="AO148" s="1"/>
    </row>
    <row r="149" spans="11:41" x14ac:dyDescent="0.4">
      <c r="K149" s="25">
        <v>38352</v>
      </c>
      <c r="L149" s="4">
        <v>83.466933867735477</v>
      </c>
      <c r="M149" s="15"/>
      <c r="P149" s="15"/>
      <c r="Q149" s="22">
        <v>38626</v>
      </c>
      <c r="R149" s="4"/>
      <c r="S149" s="15"/>
      <c r="Z149" s="22">
        <v>38626</v>
      </c>
      <c r="AA149" s="4">
        <v>167.52247472196845</v>
      </c>
      <c r="AB149" s="15"/>
      <c r="AE149" s="15"/>
      <c r="AF149" s="25">
        <v>39576</v>
      </c>
      <c r="AG149" s="4">
        <v>93.762772105742926</v>
      </c>
      <c r="AH149" s="15"/>
      <c r="AI149" s="15"/>
      <c r="AJ149" s="15"/>
      <c r="AK149" s="1"/>
      <c r="AL149" s="1"/>
      <c r="AM149" s="1"/>
      <c r="AN149" s="1"/>
      <c r="AO149" s="1"/>
    </row>
    <row r="150" spans="11:41" x14ac:dyDescent="0.4">
      <c r="K150" s="25">
        <v>38383</v>
      </c>
      <c r="L150" s="4">
        <v>86.130653266331663</v>
      </c>
      <c r="M150" s="15"/>
      <c r="P150" s="15"/>
      <c r="Q150" s="22">
        <v>38718</v>
      </c>
      <c r="R150" s="4">
        <v>82.565860422802416</v>
      </c>
      <c r="S150" s="15"/>
      <c r="Z150" s="22">
        <v>38718</v>
      </c>
      <c r="AA150" s="4">
        <v>177.15362228497293</v>
      </c>
      <c r="AB150" s="15"/>
      <c r="AE150" s="15"/>
      <c r="AF150" s="25">
        <v>39608</v>
      </c>
      <c r="AG150" s="4">
        <v>93.731871376811583</v>
      </c>
      <c r="AH150" s="15"/>
      <c r="AI150" s="15"/>
      <c r="AJ150" s="15"/>
      <c r="AK150" s="1"/>
      <c r="AL150" s="1"/>
      <c r="AM150" s="1"/>
      <c r="AN150" s="1"/>
      <c r="AO150" s="1"/>
    </row>
    <row r="151" spans="11:41" x14ac:dyDescent="0.4">
      <c r="K151" s="25">
        <v>38411</v>
      </c>
      <c r="L151" s="4">
        <v>89.579158316633283</v>
      </c>
      <c r="M151" s="15"/>
      <c r="P151" s="15"/>
      <c r="Q151" s="22">
        <v>38808</v>
      </c>
      <c r="R151" s="4"/>
      <c r="S151" s="15"/>
      <c r="Z151" s="22">
        <v>38808</v>
      </c>
      <c r="AA151" s="4">
        <v>186.30318621437192</v>
      </c>
      <c r="AB151" s="15"/>
      <c r="AE151" s="15"/>
      <c r="AF151" s="25">
        <v>39637</v>
      </c>
      <c r="AG151" s="4"/>
      <c r="AH151" s="15"/>
      <c r="AI151" s="15"/>
      <c r="AJ151" s="15"/>
      <c r="AK151" s="1"/>
      <c r="AL151" s="1"/>
      <c r="AM151" s="1"/>
      <c r="AN151" s="1"/>
      <c r="AO151" s="1"/>
    </row>
    <row r="152" spans="11:41" x14ac:dyDescent="0.4">
      <c r="K152" s="25">
        <v>38412</v>
      </c>
      <c r="L152" s="4">
        <v>94.789579158316627</v>
      </c>
      <c r="M152" s="15"/>
      <c r="P152" s="15"/>
      <c r="Q152" s="22">
        <v>38899</v>
      </c>
      <c r="R152" s="4">
        <v>81.830176784856206</v>
      </c>
      <c r="S152" s="15"/>
      <c r="Z152" s="22">
        <v>38899</v>
      </c>
      <c r="AA152" s="4">
        <v>186.86325483164825</v>
      </c>
      <c r="AB152" s="15"/>
      <c r="AE152" s="15"/>
      <c r="AF152" s="25">
        <v>39668</v>
      </c>
      <c r="AG152" s="4"/>
      <c r="AH152" s="15"/>
      <c r="AI152" s="15"/>
      <c r="AJ152" s="15"/>
      <c r="AK152" s="1"/>
      <c r="AL152" s="1"/>
      <c r="AM152" s="1"/>
      <c r="AN152" s="1"/>
      <c r="AO152" s="1"/>
    </row>
    <row r="153" spans="11:41" x14ac:dyDescent="0.4">
      <c r="K153" s="25">
        <v>38443</v>
      </c>
      <c r="L153" s="4">
        <v>95.304695304695315</v>
      </c>
      <c r="M153" s="15"/>
      <c r="P153" s="15"/>
      <c r="Q153" s="22">
        <v>38991</v>
      </c>
      <c r="R153" s="4"/>
      <c r="S153" s="15"/>
      <c r="Z153" s="22">
        <v>38991</v>
      </c>
      <c r="AA153" s="4">
        <v>190.104168457459</v>
      </c>
      <c r="AB153" s="15"/>
      <c r="AE153" s="15"/>
      <c r="AF153" s="25">
        <v>39699</v>
      </c>
      <c r="AG153" s="4">
        <v>93.879387938793883</v>
      </c>
      <c r="AH153" s="15"/>
      <c r="AI153" s="15"/>
      <c r="AJ153" s="15"/>
      <c r="AK153" s="1"/>
      <c r="AL153" s="1"/>
      <c r="AM153" s="1"/>
      <c r="AN153" s="1"/>
      <c r="AO153" s="1"/>
    </row>
    <row r="154" spans="11:41" x14ac:dyDescent="0.4">
      <c r="K154" s="25">
        <v>38477</v>
      </c>
      <c r="L154" s="4">
        <v>95.3</v>
      </c>
      <c r="M154" s="15"/>
      <c r="P154" s="15"/>
      <c r="Q154" s="22">
        <v>39083</v>
      </c>
      <c r="R154" s="4">
        <v>81.852539566744326</v>
      </c>
      <c r="S154" s="15"/>
      <c r="Z154" s="22">
        <v>39083</v>
      </c>
      <c r="AA154" s="4">
        <v>204.19759303793131</v>
      </c>
      <c r="AB154" s="15"/>
      <c r="AE154" s="15"/>
      <c r="AF154" s="25">
        <v>39729</v>
      </c>
      <c r="AG154" s="4"/>
      <c r="AH154" s="15"/>
      <c r="AI154" s="15"/>
      <c r="AJ154" s="15"/>
      <c r="AK154" s="1"/>
      <c r="AL154" s="1"/>
      <c r="AM154" s="1"/>
      <c r="AN154" s="1"/>
      <c r="AO154" s="1"/>
    </row>
    <row r="155" spans="11:41" x14ac:dyDescent="0.4">
      <c r="K155" s="25">
        <v>38508</v>
      </c>
      <c r="L155" s="4">
        <v>92.6221335992024</v>
      </c>
      <c r="M155" s="15"/>
      <c r="P155" s="15"/>
      <c r="Q155" s="22">
        <v>39173</v>
      </c>
      <c r="R155" s="4"/>
      <c r="S155" s="15"/>
      <c r="Z155" s="22">
        <v>39173</v>
      </c>
      <c r="AA155" s="4">
        <v>211.04858634860278</v>
      </c>
      <c r="AB155" s="15"/>
      <c r="AE155" s="15"/>
      <c r="AF155" s="25">
        <v>39753</v>
      </c>
      <c r="AG155" s="4"/>
      <c r="AH155" s="15"/>
      <c r="AI155" s="15"/>
      <c r="AJ155" s="15"/>
      <c r="AK155" s="1"/>
      <c r="AL155" s="1"/>
      <c r="AM155" s="1"/>
      <c r="AN155" s="1"/>
      <c r="AO155" s="1"/>
    </row>
    <row r="156" spans="11:41" x14ac:dyDescent="0.4">
      <c r="K156" s="25">
        <v>38538</v>
      </c>
      <c r="L156" s="4">
        <v>92.43027888446214</v>
      </c>
      <c r="M156" s="15"/>
      <c r="P156" s="15"/>
      <c r="Q156" s="22">
        <v>39264</v>
      </c>
      <c r="R156" s="4">
        <v>81.823708297756795</v>
      </c>
      <c r="S156" s="15"/>
      <c r="Z156" s="22">
        <v>39264</v>
      </c>
      <c r="AA156" s="4">
        <v>207.85463743974609</v>
      </c>
      <c r="AB156" s="15"/>
      <c r="AE156" s="15"/>
      <c r="AF156" s="25">
        <v>39790</v>
      </c>
      <c r="AG156" s="4">
        <v>93.134598012646791</v>
      </c>
      <c r="AH156" s="15"/>
      <c r="AI156" s="15"/>
      <c r="AJ156" s="15"/>
      <c r="AK156" s="1"/>
      <c r="AL156" s="1"/>
      <c r="AM156" s="1"/>
      <c r="AN156" s="1"/>
      <c r="AO156" s="1"/>
    </row>
    <row r="157" spans="11:41" x14ac:dyDescent="0.4">
      <c r="K157" s="25">
        <v>38569</v>
      </c>
      <c r="L157" s="4">
        <v>93.712574850299404</v>
      </c>
      <c r="M157" s="15"/>
      <c r="AK157" s="1"/>
      <c r="AL157" s="1"/>
      <c r="AM157" s="1"/>
      <c r="AN157" s="1"/>
      <c r="AO157" s="1"/>
    </row>
    <row r="158" spans="11:41" x14ac:dyDescent="0.4">
      <c r="K158" s="25">
        <v>38596</v>
      </c>
      <c r="L158" s="4">
        <v>93.346573982125122</v>
      </c>
      <c r="M158" s="15"/>
      <c r="AK158" s="1"/>
      <c r="AL158" s="1"/>
      <c r="AM158" s="1"/>
      <c r="AN158" s="1"/>
      <c r="AO158" s="1"/>
    </row>
    <row r="159" spans="11:41" x14ac:dyDescent="0.4">
      <c r="K159" s="25">
        <v>38626</v>
      </c>
      <c r="L159" s="4">
        <v>90.981169474727437</v>
      </c>
      <c r="M159" s="15"/>
      <c r="AK159" s="1"/>
      <c r="AL159" s="1"/>
      <c r="AM159" s="1"/>
      <c r="AN159" s="1"/>
      <c r="AO159" s="1"/>
    </row>
    <row r="160" spans="11:41" x14ac:dyDescent="0.4">
      <c r="K160" s="25">
        <v>38657</v>
      </c>
      <c r="L160" s="4">
        <v>87.623762376237622</v>
      </c>
      <c r="M160" s="15"/>
      <c r="AK160" s="1"/>
      <c r="AL160" s="1"/>
      <c r="AM160" s="1"/>
      <c r="AN160" s="1"/>
      <c r="AO160" s="1"/>
    </row>
    <row r="161" spans="11:41" x14ac:dyDescent="0.4">
      <c r="K161" s="25">
        <v>38687</v>
      </c>
      <c r="L161" s="4">
        <v>89.031620553359687</v>
      </c>
      <c r="M161" s="15"/>
      <c r="AK161" s="1"/>
      <c r="AL161" s="1"/>
      <c r="AM161" s="1"/>
      <c r="AN161" s="1"/>
      <c r="AO161" s="1"/>
    </row>
    <row r="162" spans="11:41" x14ac:dyDescent="0.4">
      <c r="K162" s="25">
        <v>38723</v>
      </c>
      <c r="L162" s="4">
        <v>89.63474827245804</v>
      </c>
      <c r="M162" s="15"/>
      <c r="AK162" s="1"/>
      <c r="AL162" s="1"/>
      <c r="AM162" s="1"/>
      <c r="AN162" s="1"/>
      <c r="AO162" s="1"/>
    </row>
    <row r="163" spans="11:41" x14ac:dyDescent="0.4">
      <c r="K163" s="25">
        <v>38754</v>
      </c>
      <c r="L163" s="4">
        <v>90.108803165182977</v>
      </c>
      <c r="M163" s="15"/>
      <c r="AK163" s="1"/>
      <c r="AL163" s="1"/>
      <c r="AM163" s="1"/>
      <c r="AN163" s="1"/>
      <c r="AO163" s="1"/>
    </row>
    <row r="164" spans="11:41" x14ac:dyDescent="0.4">
      <c r="K164" s="25">
        <v>38782</v>
      </c>
      <c r="L164" s="4">
        <v>91.231527093596057</v>
      </c>
      <c r="M164" s="15"/>
      <c r="AK164" s="1"/>
      <c r="AL164" s="1"/>
      <c r="AM164" s="1"/>
      <c r="AN164" s="1"/>
      <c r="AO164" s="1"/>
    </row>
    <row r="165" spans="11:41" x14ac:dyDescent="0.4">
      <c r="K165" s="25">
        <v>38813</v>
      </c>
      <c r="L165" s="4">
        <v>91.568627450980401</v>
      </c>
      <c r="M165" s="15"/>
      <c r="AK165" s="1"/>
      <c r="AL165" s="1"/>
      <c r="AM165" s="1"/>
      <c r="AN165" s="1"/>
      <c r="AO165" s="1"/>
    </row>
    <row r="166" spans="11:41" x14ac:dyDescent="0.4">
      <c r="K166" s="25">
        <v>38843</v>
      </c>
      <c r="L166" s="4">
        <v>92.066601371204698</v>
      </c>
      <c r="M166" s="15"/>
      <c r="AK166" s="1"/>
      <c r="AL166" s="1"/>
      <c r="AM166" s="1"/>
      <c r="AN166" s="1"/>
      <c r="AO166" s="1"/>
    </row>
    <row r="167" spans="11:41" x14ac:dyDescent="0.4">
      <c r="K167" s="25">
        <v>38874</v>
      </c>
      <c r="L167" s="4">
        <v>90.136718749999986</v>
      </c>
      <c r="M167" s="15"/>
      <c r="AK167" s="1"/>
      <c r="AL167" s="1"/>
      <c r="AM167" s="1"/>
      <c r="AN167" s="1"/>
      <c r="AO167" s="1"/>
    </row>
    <row r="168" spans="11:41" x14ac:dyDescent="0.4">
      <c r="K168" s="25">
        <v>38904</v>
      </c>
      <c r="L168" s="4">
        <v>89.48393378773126</v>
      </c>
      <c r="M168" s="15"/>
      <c r="AK168" s="1"/>
      <c r="AL168" s="1"/>
      <c r="AM168" s="1"/>
      <c r="AN168" s="1"/>
      <c r="AO168" s="1"/>
    </row>
    <row r="169" spans="11:41" x14ac:dyDescent="0.4">
      <c r="K169" s="25">
        <v>38935</v>
      </c>
      <c r="L169" s="4">
        <v>90.555014605647514</v>
      </c>
      <c r="M169" s="15"/>
      <c r="AK169" s="1"/>
      <c r="AL169" s="1"/>
      <c r="AM169" s="1"/>
      <c r="AN169" s="1"/>
      <c r="AO169" s="1"/>
    </row>
    <row r="170" spans="11:41" x14ac:dyDescent="0.4">
      <c r="K170" s="25">
        <v>38966</v>
      </c>
      <c r="L170" s="4">
        <v>90.758754863813223</v>
      </c>
      <c r="M170" s="15"/>
      <c r="AK170" s="1"/>
      <c r="AL170" s="1"/>
      <c r="AM170" s="1"/>
      <c r="AN170" s="1"/>
      <c r="AO170" s="1"/>
    </row>
    <row r="171" spans="11:41" x14ac:dyDescent="0.4">
      <c r="K171" s="25">
        <v>38996</v>
      </c>
      <c r="L171" s="4">
        <v>90.476190476190467</v>
      </c>
      <c r="M171" s="15"/>
      <c r="AK171" s="1"/>
      <c r="AL171" s="1"/>
      <c r="AM171" s="1"/>
      <c r="AN171" s="1"/>
      <c r="AO171" s="1"/>
    </row>
    <row r="172" spans="11:41" x14ac:dyDescent="0.4">
      <c r="K172" s="25">
        <v>39027</v>
      </c>
      <c r="L172" s="4">
        <v>90.11627906976743</v>
      </c>
      <c r="M172" s="15"/>
      <c r="AK172" s="1"/>
      <c r="AL172" s="1"/>
      <c r="AM172" s="1"/>
      <c r="AN172" s="1"/>
      <c r="AO172" s="1"/>
    </row>
    <row r="173" spans="11:41" x14ac:dyDescent="0.4">
      <c r="K173" s="25">
        <v>39057</v>
      </c>
      <c r="L173" s="4">
        <v>90.628019323671495</v>
      </c>
      <c r="M173" s="15"/>
      <c r="AK173" s="1"/>
      <c r="AL173" s="1"/>
      <c r="AM173" s="1"/>
      <c r="AN173" s="1"/>
      <c r="AO173" s="1"/>
    </row>
    <row r="174" spans="11:41" x14ac:dyDescent="0.4">
      <c r="K174" s="25">
        <v>39088</v>
      </c>
      <c r="L174" s="4">
        <v>92.158760890609884</v>
      </c>
      <c r="M174" s="15"/>
      <c r="AK174" s="1"/>
      <c r="AL174" s="1"/>
      <c r="AM174" s="1"/>
      <c r="AN174" s="1"/>
      <c r="AO174" s="1"/>
    </row>
    <row r="175" spans="11:41" x14ac:dyDescent="0.4">
      <c r="K175" s="25">
        <v>39119</v>
      </c>
      <c r="L175" s="4">
        <v>94.798822374877318</v>
      </c>
      <c r="M175" s="15"/>
      <c r="AK175" s="1"/>
      <c r="AL175" s="1"/>
      <c r="AM175" s="1"/>
      <c r="AN175" s="1"/>
      <c r="AO175" s="1"/>
    </row>
    <row r="176" spans="11:41" x14ac:dyDescent="0.4">
      <c r="K176" s="25">
        <v>39147</v>
      </c>
      <c r="L176" s="4">
        <v>94.225216554379216</v>
      </c>
      <c r="M176" s="15"/>
      <c r="AK176" s="1"/>
      <c r="AL176" s="1"/>
      <c r="AM176" s="1"/>
      <c r="AN176" s="1"/>
      <c r="AO176" s="1"/>
    </row>
    <row r="177" spans="11:41" x14ac:dyDescent="0.4">
      <c r="K177" s="25">
        <v>39179</v>
      </c>
      <c r="L177" s="4">
        <v>95.546950629235241</v>
      </c>
      <c r="M177" s="15"/>
      <c r="AK177" s="1"/>
      <c r="AL177" s="1"/>
      <c r="AM177" s="1"/>
      <c r="AN177" s="1"/>
      <c r="AO177" s="1"/>
    </row>
    <row r="178" spans="11:41" x14ac:dyDescent="0.4">
      <c r="K178" s="25">
        <v>39209</v>
      </c>
      <c r="L178" s="4">
        <v>97.195357833655706</v>
      </c>
      <c r="M178" s="15"/>
      <c r="AK178" s="1"/>
      <c r="AL178" s="1"/>
      <c r="AM178" s="1"/>
      <c r="AN178" s="1"/>
      <c r="AO178" s="1"/>
    </row>
    <row r="179" spans="11:41" x14ac:dyDescent="0.4">
      <c r="K179" s="25">
        <v>39240</v>
      </c>
      <c r="L179" s="4">
        <v>97.880539499036601</v>
      </c>
      <c r="M179" s="15"/>
      <c r="AK179" s="1"/>
      <c r="AL179" s="1"/>
      <c r="AM179" s="1"/>
      <c r="AN179" s="1"/>
      <c r="AO179" s="1"/>
    </row>
    <row r="180" spans="11:41" x14ac:dyDescent="0.4">
      <c r="K180" s="25">
        <v>39271</v>
      </c>
      <c r="L180" s="4">
        <v>98.561840843720034</v>
      </c>
      <c r="M180" s="15"/>
      <c r="AK180" s="1"/>
      <c r="AL180" s="1"/>
      <c r="AM180" s="1"/>
      <c r="AN180" s="1"/>
      <c r="AO180" s="1"/>
    </row>
    <row r="181" spans="11:41" x14ac:dyDescent="0.4">
      <c r="K181" s="25">
        <v>39303</v>
      </c>
      <c r="L181" s="4">
        <v>99.616858237547888</v>
      </c>
      <c r="M181" s="15"/>
      <c r="AK181" s="1"/>
      <c r="AL181" s="1"/>
      <c r="AM181" s="1"/>
      <c r="AN181" s="1"/>
      <c r="AO181" s="1"/>
    </row>
    <row r="182" spans="11:41" x14ac:dyDescent="0.4">
      <c r="K182" s="25">
        <v>39335</v>
      </c>
      <c r="L182" s="4">
        <v>100.76555023923444</v>
      </c>
      <c r="M182" s="15"/>
      <c r="AK182" s="1"/>
      <c r="AL182" s="1"/>
      <c r="AM182" s="1"/>
      <c r="AN182" s="1"/>
      <c r="AO182" s="1"/>
    </row>
    <row r="183" spans="11:41" x14ac:dyDescent="0.4">
      <c r="K183" s="25">
        <v>39362</v>
      </c>
      <c r="L183" s="4">
        <v>102.16572504708097</v>
      </c>
      <c r="M183" s="15"/>
      <c r="AK183" s="1"/>
      <c r="AL183" s="1"/>
      <c r="AM183" s="1"/>
      <c r="AN183" s="1"/>
      <c r="AO183" s="1"/>
    </row>
    <row r="184" spans="11:41" x14ac:dyDescent="0.4">
      <c r="K184" s="25">
        <v>39393</v>
      </c>
      <c r="L184" s="4">
        <v>105.90440487347703</v>
      </c>
      <c r="M184" s="15"/>
      <c r="AK184" s="1"/>
      <c r="AL184" s="1"/>
      <c r="AM184" s="1"/>
      <c r="AN184" s="1"/>
      <c r="AO184" s="1"/>
    </row>
    <row r="185" spans="11:41" x14ac:dyDescent="0.4">
      <c r="K185" s="25">
        <v>39423</v>
      </c>
      <c r="L185" s="4">
        <v>109.1247672253259</v>
      </c>
      <c r="M185" s="15"/>
      <c r="AK185" s="1"/>
      <c r="AL185" s="1"/>
      <c r="AM185" s="1"/>
      <c r="AN185" s="1"/>
      <c r="AO185" s="1"/>
    </row>
    <row r="186" spans="11:41" x14ac:dyDescent="0.4">
      <c r="K186" s="25">
        <v>39453</v>
      </c>
      <c r="L186" s="4">
        <v>115.46391752577318</v>
      </c>
      <c r="M186" s="15"/>
      <c r="AK186" s="1"/>
      <c r="AL186" s="1"/>
      <c r="AM186" s="1"/>
      <c r="AN186" s="1"/>
      <c r="AO186" s="1"/>
    </row>
    <row r="187" spans="11:41" x14ac:dyDescent="0.4">
      <c r="K187" s="25">
        <v>39485</v>
      </c>
      <c r="L187" s="4">
        <v>115.88180978762696</v>
      </c>
      <c r="M187" s="15"/>
      <c r="AK187" s="1"/>
      <c r="AL187" s="1"/>
      <c r="AM187" s="1"/>
      <c r="AN187" s="1"/>
      <c r="AO187" s="1"/>
    </row>
    <row r="188" spans="11:41" x14ac:dyDescent="0.4">
      <c r="K188" s="25">
        <v>39515</v>
      </c>
      <c r="L188" s="4">
        <v>116.82070240295749</v>
      </c>
      <c r="M188" s="15"/>
      <c r="AK188" s="1"/>
      <c r="AL188" s="1"/>
      <c r="AM188" s="1"/>
      <c r="AN188" s="1"/>
      <c r="AO188" s="1"/>
    </row>
    <row r="189" spans="11:41" x14ac:dyDescent="0.4">
      <c r="K189" s="25">
        <v>39545</v>
      </c>
      <c r="L189" s="4">
        <v>114.50872359963269</v>
      </c>
      <c r="M189" s="15"/>
      <c r="AK189" s="1"/>
      <c r="AL189" s="1"/>
      <c r="AM189" s="1"/>
      <c r="AN189" s="1"/>
      <c r="AO189" s="1"/>
    </row>
    <row r="190" spans="11:41" x14ac:dyDescent="0.4">
      <c r="K190" s="25">
        <v>39576</v>
      </c>
      <c r="L190" s="4">
        <v>115.75091575091577</v>
      </c>
      <c r="M190" s="15"/>
      <c r="AK190" s="1"/>
      <c r="AL190" s="1"/>
      <c r="AM190" s="1"/>
      <c r="AN190" s="1"/>
      <c r="AO190" s="1"/>
    </row>
    <row r="191" spans="11:41" x14ac:dyDescent="0.4">
      <c r="K191" s="25">
        <v>39608</v>
      </c>
      <c r="L191" s="4">
        <v>114.98637602179838</v>
      </c>
      <c r="M191" s="15"/>
      <c r="AK191" s="1"/>
      <c r="AL191" s="1"/>
      <c r="AM191" s="1"/>
      <c r="AN191" s="1"/>
      <c r="AO191" s="1"/>
    </row>
    <row r="192" spans="11:41" x14ac:dyDescent="0.4">
      <c r="K192" s="25">
        <v>39637</v>
      </c>
      <c r="L192" s="4">
        <v>112.62398557258793</v>
      </c>
      <c r="M192" s="15"/>
      <c r="AK192" s="1"/>
      <c r="AL192" s="1"/>
      <c r="AM192" s="1"/>
      <c r="AN192" s="1"/>
      <c r="AO192" s="1"/>
    </row>
    <row r="193" spans="1:41" x14ac:dyDescent="0.4">
      <c r="K193" s="25">
        <v>39668</v>
      </c>
      <c r="L193" s="4">
        <v>112.64894592117325</v>
      </c>
      <c r="M193" s="15"/>
      <c r="AK193" s="1"/>
      <c r="AL193" s="1"/>
      <c r="AM193" s="1"/>
      <c r="AN193" s="1"/>
      <c r="AO193" s="1"/>
    </row>
    <row r="194" spans="1:41" x14ac:dyDescent="0.4">
      <c r="K194" s="25">
        <v>39699</v>
      </c>
      <c r="L194" s="4">
        <v>113.18477251624883</v>
      </c>
      <c r="M194" s="15"/>
      <c r="AK194" s="1"/>
      <c r="AL194" s="1"/>
      <c r="AM194" s="1"/>
      <c r="AN194" s="1"/>
      <c r="AO194" s="1"/>
    </row>
    <row r="195" spans="1:41" x14ac:dyDescent="0.4">
      <c r="K195" s="25">
        <v>39729</v>
      </c>
      <c r="L195" s="4">
        <v>105.73543015726179</v>
      </c>
      <c r="M195" s="15"/>
      <c r="AK195" s="1"/>
      <c r="AL195" s="1"/>
      <c r="AM195" s="1"/>
      <c r="AN195" s="1"/>
      <c r="AO195" s="1"/>
    </row>
    <row r="196" spans="1:41" x14ac:dyDescent="0.4">
      <c r="K196" s="25">
        <v>39753</v>
      </c>
      <c r="L196" s="4">
        <v>95.363636363636374</v>
      </c>
      <c r="M196" s="15"/>
      <c r="AK196" s="1"/>
      <c r="AL196" s="1"/>
      <c r="AM196" s="1"/>
      <c r="AN196" s="1"/>
      <c r="AO196" s="1"/>
    </row>
    <row r="197" spans="1:41" x14ac:dyDescent="0.4">
      <c r="K197" s="25">
        <v>39790</v>
      </c>
      <c r="L197" s="4">
        <v>95.620437956204384</v>
      </c>
      <c r="M197" s="15"/>
      <c r="AK197" s="1"/>
      <c r="AL197" s="1"/>
      <c r="AM197" s="1"/>
      <c r="AN197" s="1"/>
      <c r="AO197" s="1"/>
    </row>
    <row r="198" spans="1:41" x14ac:dyDescent="0.4">
      <c r="K198" s="25">
        <v>39827</v>
      </c>
      <c r="L198" s="4">
        <v>97.27272727272728</v>
      </c>
      <c r="M198" s="15"/>
      <c r="AK198" s="1"/>
      <c r="AL198" s="1"/>
      <c r="AM198" s="1"/>
      <c r="AN198" s="1"/>
      <c r="AO198" s="1"/>
    </row>
    <row r="199" spans="1:41" x14ac:dyDescent="0.4">
      <c r="K199" s="25">
        <v>39864</v>
      </c>
      <c r="L199" s="4">
        <v>98.35164835164835</v>
      </c>
      <c r="M199" s="15"/>
      <c r="AK199" s="1"/>
      <c r="AL199" s="1"/>
      <c r="AM199" s="1"/>
      <c r="AN199" s="1"/>
      <c r="AO199" s="1"/>
    </row>
    <row r="200" spans="1:41" x14ac:dyDescent="0.4">
      <c r="K200" s="25">
        <v>39901</v>
      </c>
      <c r="L200" s="4">
        <v>98.721461187214615</v>
      </c>
      <c r="M200" s="15"/>
      <c r="AK200" s="1"/>
      <c r="AL200" s="1"/>
      <c r="AM200" s="1"/>
      <c r="AN200" s="1"/>
      <c r="AO200" s="1"/>
    </row>
    <row r="201" spans="1:41" x14ac:dyDescent="0.4">
      <c r="K201" s="25">
        <v>39904</v>
      </c>
      <c r="M201" s="15"/>
      <c r="AK201" s="1"/>
      <c r="AL201" s="1"/>
      <c r="AM201" s="1"/>
      <c r="AN201" s="1"/>
      <c r="AO201" s="1"/>
    </row>
    <row r="204" spans="1:41" x14ac:dyDescent="0.4">
      <c r="A204" s="82" t="s">
        <v>145</v>
      </c>
    </row>
    <row r="205" spans="1:41" x14ac:dyDescent="0.4">
      <c r="A205" s="3" t="s">
        <v>159</v>
      </c>
    </row>
    <row r="206" spans="1:41" x14ac:dyDescent="0.4">
      <c r="A206" s="3" t="s">
        <v>180</v>
      </c>
    </row>
    <row r="207" spans="1:41" x14ac:dyDescent="0.4">
      <c r="A207" s="3" t="s">
        <v>160</v>
      </c>
    </row>
    <row r="208" spans="1:41" x14ac:dyDescent="0.4">
      <c r="A208" s="3" t="s">
        <v>161</v>
      </c>
    </row>
    <row r="209" spans="1:1" x14ac:dyDescent="0.4">
      <c r="A209" s="3" t="s">
        <v>163</v>
      </c>
    </row>
    <row r="210" spans="1:1" x14ac:dyDescent="0.4">
      <c r="A210" s="3" t="s">
        <v>179</v>
      </c>
    </row>
    <row r="211" spans="1:1" x14ac:dyDescent="0.4">
      <c r="A211" s="3" t="s">
        <v>177</v>
      </c>
    </row>
    <row r="212" spans="1:1" x14ac:dyDescent="0.4">
      <c r="A212" s="3" t="s">
        <v>166</v>
      </c>
    </row>
    <row r="213" spans="1:1" x14ac:dyDescent="0.4">
      <c r="A213" s="3" t="s">
        <v>178</v>
      </c>
    </row>
    <row r="214" spans="1:1" x14ac:dyDescent="0.4">
      <c r="A214" s="3" t="s">
        <v>164</v>
      </c>
    </row>
    <row r="215" spans="1:1" x14ac:dyDescent="0.4">
      <c r="A215" s="3" t="s">
        <v>165</v>
      </c>
    </row>
    <row r="216" spans="1:1" x14ac:dyDescent="0.4">
      <c r="A216" s="3" t="s">
        <v>167</v>
      </c>
    </row>
    <row r="217" spans="1:1" x14ac:dyDescent="0.4">
      <c r="A217" s="3" t="s">
        <v>168</v>
      </c>
    </row>
    <row r="218" spans="1:1" x14ac:dyDescent="0.4">
      <c r="A218" s="3" t="s">
        <v>169</v>
      </c>
    </row>
    <row r="219" spans="1:1" x14ac:dyDescent="0.4">
      <c r="A219" s="3" t="s">
        <v>162</v>
      </c>
    </row>
    <row r="220" spans="1:1" x14ac:dyDescent="0.4">
      <c r="A220" s="3" t="s">
        <v>174</v>
      </c>
    </row>
    <row r="221" spans="1:1" x14ac:dyDescent="0.4">
      <c r="A221" s="3" t="s">
        <v>175</v>
      </c>
    </row>
    <row r="222" spans="1:1" x14ac:dyDescent="0.4">
      <c r="A222" s="3" t="s">
        <v>170</v>
      </c>
    </row>
    <row r="223" spans="1:1" x14ac:dyDescent="0.4">
      <c r="A223" s="3" t="s">
        <v>171</v>
      </c>
    </row>
    <row r="224" spans="1:1" x14ac:dyDescent="0.4">
      <c r="A224" s="3" t="s">
        <v>176</v>
      </c>
    </row>
    <row r="225" spans="1:1" x14ac:dyDescent="0.4">
      <c r="A225" s="3" t="s">
        <v>172</v>
      </c>
    </row>
    <row r="226" spans="1:1" x14ac:dyDescent="0.4">
      <c r="A226" s="3" t="s">
        <v>173</v>
      </c>
    </row>
  </sheetData>
  <mergeCells count="15">
    <mergeCell ref="AU2:AV2"/>
    <mergeCell ref="AF2:AG2"/>
    <mergeCell ref="AO2:AP2"/>
    <mergeCell ref="AR2:AS2"/>
    <mergeCell ref="T2:U2"/>
    <mergeCell ref="Z2:AA2"/>
    <mergeCell ref="AC2:AD2"/>
    <mergeCell ref="AL2:AM2"/>
    <mergeCell ref="W2:X2"/>
    <mergeCell ref="B2:C2"/>
    <mergeCell ref="E2:F2"/>
    <mergeCell ref="H2:I2"/>
    <mergeCell ref="K2:L2"/>
    <mergeCell ref="N2:O2"/>
    <mergeCell ref="Q2:R2"/>
  </mergeCells>
  <pageMargins left="0.7" right="0.7" top="0.75" bottom="0.75" header="0.3" footer="0.3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Reference</vt:lpstr>
      <vt:lpstr>Crises_dates</vt:lpstr>
      <vt:lpstr>Figure 14.1</vt:lpstr>
      <vt:lpstr>Real_house_Prices</vt:lpstr>
      <vt:lpstr>'Figure 14.1'!OLE_LINK1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2015-11-20T12:58:04Z</dcterms:modified>
</cp:coreProperties>
</file>